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710" tabRatio="586" firstSheet="1" activeTab="7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TGTSCDHN" sheetId="6" r:id="rId6"/>
    <sheet name="TGVCSHHN" sheetId="7" r:id="rId7"/>
    <sheet name="DTTCDH" sheetId="8" r:id="rId8"/>
    <sheet name="thue 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<sst xmlns="http://schemas.openxmlformats.org/spreadsheetml/2006/main" count="1788" uniqueCount="831">
  <si>
    <t xml:space="preserve">    - Nguyªn t¾c ghi nhËn vèn ®Çu t­ cña chñ së h÷u, thÆng d­ vèn cæ phÇn, vèn kh¸c cña chñ së h÷u: </t>
  </si>
  <si>
    <t>sau thuÕ.</t>
  </si>
  <si>
    <t xml:space="preserve">khi t¨ng vèn ®iÒu lÖ, khi ph¸t hµnh cæ phiÕu b¸n ra cao h¬n mÖnh gi¸ cæ phiÕu, ph©n phèi lîi nhuËn </t>
  </si>
  <si>
    <t xml:space="preserve">    - Nguyªn t¾c ghi nhËn chªnh lÖch tû gi¸: </t>
  </si>
  <si>
    <t xml:space="preserve">    - Nguyªn t¾c ghi nhËn chªnh lÖch ®¸nh gi¸ l¹i tµi s¶n: </t>
  </si>
  <si>
    <t xml:space="preserve">    - Nguyªn t¾c ghi nhËn lîi nhuËn ch­a ph©n phèi: </t>
  </si>
  <si>
    <t>ThuÕ tiªu thô ®Æc biÖt</t>
  </si>
  <si>
    <t>ThuÕ xuÊt khÈu</t>
  </si>
  <si>
    <t xml:space="preserve">  + TËp ®oµn X¨ng dÇu ViÖt Nam</t>
  </si>
  <si>
    <t>Doanh thu thuÇn trao ®æi s¶n phÈm hµng ho¸</t>
  </si>
  <si>
    <t>Doanh thu thuÇn trao ®æi dÞch vô</t>
  </si>
  <si>
    <t>Gi¸ vèn cña hµng ho¸ ®· b¸n</t>
  </si>
  <si>
    <t>Gi¸ vèn cña thµnh phÈm ®· b¸n</t>
  </si>
  <si>
    <t>Gi¸ vèn cña dÞch vô ®· cung cÊp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</si>
  <si>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</si>
  <si>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</si>
  <si>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</si>
  <si>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</si>
  <si>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</si>
  <si>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</si>
  <si>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</si>
  <si>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</si>
  <si>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</si>
  <si>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</si>
  <si>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</si>
  <si>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</si>
  <si>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</si>
  <si>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</si>
  <si>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</si>
  <si>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</si>
  <si>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</si>
  <si>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</si>
  <si>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</si>
  <si>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t xml:space="preserve">söa ch÷a ,®ãng míi ph­¬ng tiÖn thñy 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</si>
  <si>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</si>
  <si>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</si>
  <si>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</si>
  <si>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</si>
  <si>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Mua vµ thanh lý c«ng ty con hoÆc ®¬n vÞ kinh doanh kh¸c trong kú b¸o c¸o</t>
  </si>
  <si>
    <t>Tæng gi¸ trÞ mua hoÆc thanh lý</t>
  </si>
  <si>
    <t xml:space="preserve">       5. ThuÕ vµ thu nhËp ho·n l¹i ph¶i tr¶</t>
  </si>
  <si>
    <t>Tæng thuÕ thu nhËp doanh nghiÖp ho·n l¹i</t>
  </si>
  <si>
    <t>Chi phÝ s¶n xuÊt, kinh doanh theo yÕu tè</t>
  </si>
  <si>
    <t>Chi phÝ nguyªn liÖu, vËt liÖu</t>
  </si>
  <si>
    <t>Chi phÝ khÊu hao tµi s¶n cè ®Þnh</t>
  </si>
  <si>
    <t>Chi phÝ kh¸c b»ng tiÒn</t>
  </si>
  <si>
    <t>VII</t>
  </si>
  <si>
    <t>313</t>
  </si>
  <si>
    <t>314</t>
  </si>
  <si>
    <t>315</t>
  </si>
  <si>
    <t>316</t>
  </si>
  <si>
    <t>317</t>
  </si>
  <si>
    <t>318</t>
  </si>
  <si>
    <t>Doanh thu ho¹t ®éng tµi chÝnh</t>
  </si>
  <si>
    <t>129</t>
  </si>
  <si>
    <t>130</t>
  </si>
  <si>
    <t>131</t>
  </si>
  <si>
    <t>100</t>
  </si>
  <si>
    <t>110</t>
  </si>
  <si>
    <t>Ph¶i thu kh¸c</t>
  </si>
  <si>
    <t xml:space="preserve"> - Ph©n phèi lîi nhuËn</t>
  </si>
  <si>
    <t xml:space="preserve"> - Lîi nhuËn sau thuÕ n¨m tr­íc</t>
  </si>
  <si>
    <t xml:space="preserve"> - Ph©n phèi lîi nhuËn vµo c¸c quü</t>
  </si>
  <si>
    <t xml:space="preserve"> - Lîi nhuËn sau thuÕ </t>
  </si>
  <si>
    <t>Chi phÝ nh©n c«ng</t>
  </si>
  <si>
    <t>ThuÕ thu nhËp ho·n l¹i ph¶i tr¶ ph¸t sinh tõ c¸c kho¶n chªnh lÖch t¹m thêi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</si>
  <si>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</si>
  <si>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</si>
  <si>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</si>
  <si>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</si>
  <si>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</si>
  <si>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</si>
  <si>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</si>
  <si>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</si>
  <si>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</si>
  <si>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</si>
  <si>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gãp ®Çu n¨m</t>
  </si>
  <si>
    <t>VIII</t>
  </si>
  <si>
    <t>Nh÷ng th«ng tin kh¸c</t>
  </si>
  <si>
    <t>Nh÷ng sù kiÖn ph¸t sinh sau ngµy kÕt thóc kú kÕ to¸n n¨m</t>
  </si>
  <si>
    <t>268</t>
  </si>
  <si>
    <t>219</t>
  </si>
  <si>
    <t>220</t>
  </si>
  <si>
    <t>221</t>
  </si>
  <si>
    <t>222</t>
  </si>
  <si>
    <t>228</t>
  </si>
  <si>
    <t>TiÒn vµ t­¬ng ®­¬ng tiÒn cuèi kú (70=50+60+61)</t>
  </si>
  <si>
    <t>L­u chuyÓn tiÒn thuÇn trong kú (50=20+30+40)</t>
  </si>
  <si>
    <t>(Ban hµnh theo Q§ sè15/2006/Q§-BTC</t>
  </si>
  <si>
    <t>50</t>
  </si>
  <si>
    <t>51</t>
  </si>
  <si>
    <t>52</t>
  </si>
  <si>
    <t xml:space="preserve">       6.Chi phÝ ph¶i tr¶</t>
  </si>
  <si>
    <t xml:space="preserve">       7. Ph¶i tr¶ néi bé</t>
  </si>
  <si>
    <t xml:space="preserve">       8. Ph¶i tr¶ theo tiÕn ®é KH H§ x©y dùng</t>
  </si>
  <si>
    <t xml:space="preserve">       9. C¸c kho¶n ph¶i tr¶,ph¶i nép kh¸c</t>
  </si>
  <si>
    <t>13. Lîi nhuËn kh¸c (40=31-32)</t>
  </si>
  <si>
    <t>400</t>
  </si>
  <si>
    <t xml:space="preserve"> I. Nguån vèn, quü</t>
  </si>
  <si>
    <t>410</t>
  </si>
  <si>
    <t>411</t>
  </si>
  <si>
    <t>412</t>
  </si>
  <si>
    <t>413</t>
  </si>
  <si>
    <t>414</t>
  </si>
  <si>
    <t>415</t>
  </si>
  <si>
    <t>417</t>
  </si>
  <si>
    <t>419</t>
  </si>
  <si>
    <t xml:space="preserve"> II. Nguån kinh  phÝ</t>
  </si>
  <si>
    <t>420</t>
  </si>
  <si>
    <t>iv- c¸c chÝnh s¸ch kÕ to¸n ¸p dông</t>
  </si>
  <si>
    <t xml:space="preserve">      2. Dù phßng gi¶m gi¸ ®Çu t­ ng¾n h¹n (*)</t>
  </si>
  <si>
    <t>Vay ng¾n h¹n</t>
  </si>
  <si>
    <t>Nî dµi h¹n ®Õn h¹n tr¶</t>
  </si>
  <si>
    <t>62</t>
  </si>
  <si>
    <t>70</t>
  </si>
  <si>
    <t>Ph¶i thu vÒ cæ phÇn ho¸</t>
  </si>
  <si>
    <t>Ph¶i thu vÒ cæ tøc lîi nhuËn ®­îc chia</t>
  </si>
  <si>
    <t>Ph¶i thu ng­êi lao ®éng</t>
  </si>
  <si>
    <t>thuyÕt minh b¸o c¸o tµi chÝnh</t>
  </si>
  <si>
    <t>111</t>
  </si>
  <si>
    <t>112</t>
  </si>
  <si>
    <t>25</t>
  </si>
  <si>
    <t xml:space="preserve"> 4 - Nguyªn t¾c ghi nhËn vµ khÊu hao bÊt ®éng s¶n ®Çu t­: Kh«ng cã</t>
  </si>
  <si>
    <t xml:space="preserve">     - Nguyªn t¾c ghi nhËn TSC§(h÷u h×nh, v« h×nh, thuª tµi chinh): Theo nguyªn gi¸.</t>
  </si>
  <si>
    <t xml:space="preserve">     - Nguyªn t¾c ghi nhËn bÊt ®éng s¶n ®Çu t­.</t>
  </si>
  <si>
    <t xml:space="preserve">     - Ph­¬ng ph¸p khÊu hao bÊt ®éng s¶n ®Çu t­.</t>
  </si>
  <si>
    <t xml:space="preserve">     - C¸c kho¶n ®Çu t­ ng¾n h¹n, dµi h¹n kh¸c.</t>
  </si>
  <si>
    <t xml:space="preserve">     - Ph­¬ng ph¸p lËp dù phßng gi¶m gi¸ ®Çu t­ ng¾n h¹n, dµi h¹n.</t>
  </si>
  <si>
    <t>1- Nguyªn t¾c ghi nhËn c¸c kho¶n t­¬ng ®­¬ng tiÒn: Tû gi¸ thùc tÕ</t>
  </si>
  <si>
    <t xml:space="preserve">     - Chi phÝ tr¶ tr­íc: Ghi nhËn c¸c kho¶n phÝ ®· thanh to¸n chê ph©n bæ.</t>
  </si>
  <si>
    <r>
      <t>Phô biÓu 06:</t>
    </r>
    <r>
      <rPr>
        <sz val="12"/>
        <rFont val=".VnTime"/>
        <family val="2"/>
      </rPr>
      <t xml:space="preserve">  </t>
    </r>
    <r>
      <rPr>
        <b/>
        <sz val="12"/>
        <rFont val=".vntime"/>
        <family val="2"/>
      </rPr>
      <t>C¸c kho¶n thanh to¸n víi Ng©n s¸ch 6 th¸ng n¨m 2014</t>
    </r>
  </si>
  <si>
    <t xml:space="preserve">          Tæng céng nguån vèn (430 = 300 + 400)</t>
  </si>
  <si>
    <t>thuyÕt minh</t>
  </si>
  <si>
    <t>15. Tæng lîi nhuËn kÕ to¸n tr­íc thuÕ (50=30+40+45)</t>
  </si>
  <si>
    <t>L·i ®Çu t­ cæ phiÕu</t>
  </si>
  <si>
    <t>3. Doanh thu thuÇn vÒ b¸n hµng vµ cung cÊp dÞch vô (10=01-02)</t>
  </si>
  <si>
    <t xml:space="preserve"> 11 - Nguyªn t¾c vµ ph­¬ng ph¸p ghi nhËn doanh thu.</t>
  </si>
  <si>
    <t>10</t>
  </si>
  <si>
    <t>11</t>
  </si>
  <si>
    <t>I. L­u chuyÓn tiÒn tõ ho¹t ®éng s¶n xuÊt kinh doanh</t>
  </si>
  <si>
    <t xml:space="preserve">      1. Tµi s¶n cè ®Þnh h÷u h×nh</t>
  </si>
  <si>
    <t xml:space="preserve">         - Nguyªn gi¸</t>
  </si>
  <si>
    <t>223</t>
  </si>
  <si>
    <t>2. C¸c kho¶n gi¶m trõ (05+06+07)</t>
  </si>
  <si>
    <t>Nî dµi h¹n</t>
  </si>
  <si>
    <t>Chi phÝ ph¶i tr¶</t>
  </si>
  <si>
    <t>n¨m nay</t>
  </si>
  <si>
    <t>02</t>
  </si>
  <si>
    <t>03</t>
  </si>
  <si>
    <t>04</t>
  </si>
  <si>
    <t>05</t>
  </si>
  <si>
    <t>06</t>
  </si>
  <si>
    <t xml:space="preserve">      2. C¸c kho¶n t­¬ng ®­¬ng tiÒn</t>
  </si>
  <si>
    <t xml:space="preserve">      1. §Çu t­ ng¾n h¹n</t>
  </si>
  <si>
    <t>V.01</t>
  </si>
  <si>
    <t>V.02</t>
  </si>
  <si>
    <t>V.03</t>
  </si>
  <si>
    <t>V.04</t>
  </si>
  <si>
    <t>V.05</t>
  </si>
  <si>
    <t>V.06</t>
  </si>
  <si>
    <t>V.07</t>
  </si>
  <si>
    <t>V.09</t>
  </si>
  <si>
    <t>V.08</t>
  </si>
  <si>
    <t>V.10</t>
  </si>
  <si>
    <t>V.11</t>
  </si>
  <si>
    <t>V.12</t>
  </si>
  <si>
    <t>V.13</t>
  </si>
  <si>
    <t>V.14</t>
  </si>
  <si>
    <t>V.15</t>
  </si>
  <si>
    <t>V.21</t>
  </si>
  <si>
    <t>V.16</t>
  </si>
  <si>
    <t>21</t>
  </si>
  <si>
    <t>22</t>
  </si>
  <si>
    <t>23</t>
  </si>
  <si>
    <t xml:space="preserve">      4. Chi phÝ x©y dùng c¬ b¶n dë dang</t>
  </si>
  <si>
    <t xml:space="preserve"> III. BÊt ®éng s¶n ®Çu t­</t>
  </si>
  <si>
    <t xml:space="preserve">      - Nguyªn gi¸</t>
  </si>
  <si>
    <t xml:space="preserve">      - Gi¸ trÞ hao mßn luü kÕ (*)</t>
  </si>
  <si>
    <t xml:space="preserve"> IV. C¸c kho¶n ®Çu t­ tµi chÝnh dµi h¹n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</si>
  <si>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</si>
  <si>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</si>
  <si>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</si>
  <si>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</si>
  <si>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</si>
  <si>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</si>
  <si>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 xml:space="preserve">      3. Tµi s¶n cè ®Þnh v« h×nh</t>
  </si>
  <si>
    <t>227</t>
  </si>
  <si>
    <t xml:space="preserve"> 7. TiÒn thu l·i cho vay, cæ tøc vµ lîi nhuËn ®­îc chia</t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</si>
  <si>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</si>
  <si>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ChØ tiªu</t>
  </si>
  <si>
    <t>to¸n vµ Q§ sè 15/2006/Q§-BTC</t>
  </si>
  <si>
    <t>m· sè</t>
  </si>
  <si>
    <t>8. Chi phÝ b¸n hµng</t>
  </si>
  <si>
    <t xml:space="preserve"> 5 - Nguyªn t¾c ghi nhËn c¸c kho¶n ®Çu t­ tµi chÝnh: </t>
  </si>
  <si>
    <t xml:space="preserve">     - C¸c kho¶n ®Çu t­ vµo chøng kho¸n ng¾n h¹n: Theo gi¸ mua thùc tÕ céng chi phÝ m«i giíi</t>
  </si>
  <si>
    <t>Kinh phÝ c«ng ®oµn</t>
  </si>
  <si>
    <t>TiÒn vµ t­¬ng ®­¬ng tiÒn ®Çu kú</t>
  </si>
  <si>
    <t xml:space="preserve"> - Lç trong kú</t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</si>
  <si>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</si>
  <si>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</si>
  <si>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</si>
  <si>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</si>
  <si>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</si>
  <si>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</si>
  <si>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</si>
  <si>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</si>
  <si>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</si>
  <si>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</si>
  <si>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</si>
  <si>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</si>
  <si>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</si>
  <si>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</si>
  <si>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</si>
  <si>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</si>
  <si>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</si>
  <si>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>vµ ®ãng míi ph­¬ng tiÖn vËn t¶i, s¶n xuÊt c¬ khÝ, xuÊt nhËp khÈu, mua b¸n vËt t­, thiÕt bÞ, HH kh¸c</t>
  </si>
  <si>
    <t>b¸o c¸o L­u chuyÓn tiÒn tÖ hîp nhÊt</t>
  </si>
  <si>
    <t xml:space="preserve">   3 -  Ngµnh nghÒ kinh doanh : VËn t¶i thuû, kinh doanh x¨ng dÇu, kinh doanh bÊt ®éng s¶n, söa  </t>
  </si>
  <si>
    <t>A</t>
  </si>
  <si>
    <t>B</t>
  </si>
  <si>
    <t xml:space="preserve"> 1 - ChÕ ®é kÕ to¸n ¸p dông: Theo Q§ sè15/2006/Q§-BTC ban hµnh ngµy 20/03/2006 cña Bé </t>
  </si>
  <si>
    <t>tr­ëng BTC</t>
  </si>
  <si>
    <t>Q2 n¨m 2014</t>
  </si>
  <si>
    <t>®Çu kú</t>
  </si>
  <si>
    <t>QuÝ 2/2014</t>
  </si>
  <si>
    <t>31/03/2014</t>
  </si>
  <si>
    <t xml:space="preserve"> 2 - §¬n vÞ tiÒn tÖ sö dông trong kÕ to¸n: §ång ViÖt Nam</t>
  </si>
  <si>
    <t xml:space="preserve"> 2 - Tuyªn bè vÒ viÖc tu©n thñ chuÈn mùc kÕ to¸n vµ chÕ ®é kÕ to¸n:¸p dông chuÈn mùc 5 ®ît kÕ</t>
  </si>
  <si>
    <t xml:space="preserve">      1. Chi phi tr¶ tr­íc</t>
  </si>
  <si>
    <t>158</t>
  </si>
  <si>
    <t xml:space="preserve">  I. C¸c kho¶n ph¶i thu dµi h¹n</t>
  </si>
  <si>
    <t xml:space="preserve">      1. Ph¶i thu dµi h¹n cña kh¸ch hµng</t>
  </si>
  <si>
    <t xml:space="preserve"> II. Tµi s¶n cè ®Þnh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</si>
  <si>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</si>
  <si>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</si>
  <si>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</si>
  <si>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II. C¸c kho¶n ®Çu t­ tµi chÝnh ng¾n h¹n</t>
  </si>
  <si>
    <t>120</t>
  </si>
  <si>
    <t>121</t>
  </si>
  <si>
    <t>Dù phßng gi¶m gi¸ hµng tån kho</t>
  </si>
  <si>
    <t xml:space="preserve">Doanh thu thuÇn vÒ b¸n hµng vµ cung cÊp dÞch vô </t>
  </si>
  <si>
    <t xml:space="preserve">C¸c kho¶n gi¶m trõ doanh thu </t>
  </si>
  <si>
    <t xml:space="preserve">Tæng doanh thu b¸n hµng vµ cung cÊp dÞch vô </t>
  </si>
  <si>
    <t>L·i tiÒn vay</t>
  </si>
  <si>
    <t>h÷u theo qui ®Þnh cña c¸c chuÈn mùc kÕ to¸n cô thÓ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</si>
  <si>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</si>
  <si>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</si>
  <si>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</si>
  <si>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</si>
  <si>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</si>
  <si>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</si>
  <si>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</si>
  <si>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</si>
  <si>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</si>
  <si>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</si>
  <si>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</si>
  <si>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</si>
  <si>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</si>
  <si>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Doanh thu cung cÊp dÞch vô</t>
  </si>
  <si>
    <t>Doanh thu hîp ®ång x©y dùng</t>
  </si>
  <si>
    <t>Doanh thu cña hîp ®ång x©y dùng ®­îc ghi nhËn trong kú</t>
  </si>
  <si>
    <t>Trong ®ã</t>
  </si>
  <si>
    <t>ChiÕt khÊu th­¬ng m¹i</t>
  </si>
  <si>
    <t>Gi¶m gi¸ hµng b¸n</t>
  </si>
  <si>
    <t xml:space="preserve"> II. Nî dµi h¹n</t>
  </si>
  <si>
    <t xml:space="preserve">      5. Dù phßng ph¶i thu dµi h¹n khã ®ßi (*)</t>
  </si>
  <si>
    <t>6 th¸ng N¨m 2014</t>
  </si>
  <si>
    <t xml:space="preserve">         - Gi¸ trÞ hao mßn luü kÕ(*)</t>
  </si>
  <si>
    <t xml:space="preserve">       5. Ph¶i tr¶ ng­êi lao ®éng</t>
  </si>
  <si>
    <t xml:space="preserve">       10. Dù phßng ph¶i tr¶ ng¾n h¹n</t>
  </si>
  <si>
    <t xml:space="preserve">C¸c kho¶n ph¶i tr¶, ph¶i nép kh¸c </t>
  </si>
  <si>
    <t xml:space="preserve">B¶o hiÓm x· héi </t>
  </si>
  <si>
    <t>Chi phÝ tµi chÝnh</t>
  </si>
  <si>
    <t xml:space="preserve">Céng </t>
  </si>
  <si>
    <t>60</t>
  </si>
  <si>
    <t>61</t>
  </si>
  <si>
    <t xml:space="preserve">      3. Nguån kinh phÝ h×nh thµnh TSC§</t>
  </si>
  <si>
    <t>Gi¸ vèn hµng b¸n</t>
  </si>
  <si>
    <t>Chi phÝ dÞch vô mua ngoµi</t>
  </si>
  <si>
    <t>L­u chuyÓn thuÇn tõ ho¹t ®éng ®Çu t­</t>
  </si>
  <si>
    <t>Quý 2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</si>
  <si>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</si>
  <si>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</si>
  <si>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</si>
  <si>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</si>
  <si>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>Ng­êi lËp                                 KÕ to¸n tr­ëng</t>
  </si>
  <si>
    <t xml:space="preserve"> 3 - H×nh thøc kÕ to¸n ¸p dông: KÕ to¸n m¸y( theo h×nh thøc NhËt ký chung)</t>
  </si>
  <si>
    <t xml:space="preserve">      2. Dù phßng gi¶m gi¸ hµng tån kho (*)</t>
  </si>
  <si>
    <t xml:space="preserve"> V. Tµi s¶n ng¾n h¹n kh¸c</t>
  </si>
  <si>
    <t xml:space="preserve">         Ng­êi lËp                                                       KÕ to¸n tr­ëng </t>
  </si>
  <si>
    <t>ThuÕ TT§B nép thõa</t>
  </si>
  <si>
    <t>ThuÕ nhËp khÈu nép thõa</t>
  </si>
  <si>
    <t>ThuÕ GTGT ph¶i nép (PP trùc tiÕp)</t>
  </si>
  <si>
    <t>421</t>
  </si>
  <si>
    <t>Doanh thu b¸n hµng</t>
  </si>
  <si>
    <t xml:space="preserve">    6. Dù to¸n chi sù nghiÖp, dù ¸n</t>
  </si>
  <si>
    <t>9. Chi phÝ qu¶n lý doanh nghiÖp</t>
  </si>
  <si>
    <t>Céng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</si>
  <si>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</si>
  <si>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</si>
  <si>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</si>
  <si>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</si>
  <si>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</si>
  <si>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Sè l­îng cæ phiÕu ®¨ngký ph¸t hµnh</t>
  </si>
  <si>
    <t>Sè l­îng cæ phiÕu ®· b¸n ra c«ng chóng</t>
  </si>
  <si>
    <t>Cæ phiÕu phæ th«ng</t>
  </si>
  <si>
    <t>M· sè</t>
  </si>
  <si>
    <t xml:space="preserve"> 4. TiÒn chi tr¶ nî gèc vay</t>
  </si>
  <si>
    <t>Cæ phiÕu ­u ®·i</t>
  </si>
  <si>
    <t>Sè l­îng cæ phiÕu mua l¹i</t>
  </si>
  <si>
    <t>Sè l­îng cæ phiÕu ®ang l­u hµnh</t>
  </si>
  <si>
    <t>*</t>
  </si>
  <si>
    <t>e</t>
  </si>
  <si>
    <t>C¸c quü cña doanh nghiÖp</t>
  </si>
  <si>
    <t>C¸c kho¶n thuÕ ph¶i thu</t>
  </si>
  <si>
    <t>Ph¶i thu dµi h¹n kh¸c</t>
  </si>
  <si>
    <t xml:space="preserve">T¨ng gi¶m bÊt ®éng s¶n ®Çu t­ </t>
  </si>
  <si>
    <t xml:space="preserve">T¨ng gi¶m TSC§ v« h×nh </t>
  </si>
  <si>
    <t xml:space="preserve">T¨ng gi¶m TSC§ tµi chÝnh </t>
  </si>
  <si>
    <t>MÉu sè 01 -DN/HN</t>
  </si>
  <si>
    <t>C¸c kho¶n®Çu t­ tµi chÝnh ng¾n h¹n( Phô biÓu chi tiÕt kÌm theo)</t>
  </si>
  <si>
    <t>C¸c kho¶n ®Çu t­ tµi chÝnh dµi h¹n( Phô biÓu chi tiÕt kÌm theo)</t>
  </si>
  <si>
    <t>kho¶n môc</t>
  </si>
  <si>
    <t>Sè l­îng</t>
  </si>
  <si>
    <t>Gi¸ trÞ</t>
  </si>
  <si>
    <t>+VÒ gi¸ trÞ</t>
  </si>
  <si>
    <t xml:space="preserve"> C¸c kho¶n ®Çu t­ tµi chÝnh dµi h¹n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</si>
  <si>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</si>
  <si>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</si>
  <si>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</si>
  <si>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</si>
  <si>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</si>
  <si>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</si>
  <si>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</si>
  <si>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</si>
  <si>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</si>
  <si>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</si>
  <si>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</si>
  <si>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</si>
  <si>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</si>
  <si>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</si>
  <si>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 . Lîi Ých cña cæ ®«ng thiÓu sè</t>
  </si>
  <si>
    <t>16. Chi phÝ thuÕ TNDN hiÖn hµnh</t>
  </si>
  <si>
    <t>17. Chi phÝ thuÕ TNDN ho·n l¹i</t>
  </si>
  <si>
    <t>18. Lîi nhuËn sau thuÕ thu nhËp doanh nghiÖp (60=50-51-52)</t>
  </si>
  <si>
    <t>21. L·i c¬ b¶n trªn cæ phiÕu</t>
  </si>
  <si>
    <t>Sè cuèi quý</t>
  </si>
  <si>
    <t xml:space="preserve">   §¬n vÞ tÝnh: ®ång VN</t>
  </si>
  <si>
    <t>B¶ng  c©n ®èi kÕ to¸n hîp nhÊt</t>
  </si>
  <si>
    <t xml:space="preserve">       7. Dù phßng ph¶i tr¶ dµi h¹n</t>
  </si>
  <si>
    <t>Tr¶ cæ tøc</t>
  </si>
  <si>
    <t>Sè ®Çu n¨m</t>
  </si>
  <si>
    <t xml:space="preserve">      3. Ph¶i thu néi bé dµi h¹n</t>
  </si>
  <si>
    <t xml:space="preserve">      4. Ph¶i thu dµi h¹n kh¸c</t>
  </si>
  <si>
    <t xml:space="preserve">      3. Vèn kh¸c cña chñ së h÷u</t>
  </si>
  <si>
    <t xml:space="preserve">      4. Cæ phiÕu quü(*)</t>
  </si>
  <si>
    <t xml:space="preserve">      5. Chªnh lÖch ®¸nh gi¸ l¹i tµi s¶n</t>
  </si>
  <si>
    <t xml:space="preserve">      6. Chªnh lÖch tû gi¸ hèi ®o¸i</t>
  </si>
  <si>
    <t xml:space="preserve">      7. Quü ®Çu t­ ph¸t triÓn</t>
  </si>
  <si>
    <t xml:space="preserve">      8. Quü dù phßng tµi chÝnh</t>
  </si>
  <si>
    <t xml:space="preserve">      9. Quü kh¸c thuéc vèn chñ së h÷u</t>
  </si>
  <si>
    <t xml:space="preserve">      10. Lîi nhuËn sau thuÕ ch­a ph©n phèi</t>
  </si>
  <si>
    <t xml:space="preserve">      11. Nguån vèn ®Çu t­ XDCB</t>
  </si>
  <si>
    <t xml:space="preserve">   2 -  LÜnh vùc kinh doanh :  VËn t¶i thuû, kinh doanh x¨ng dÇu, kinh doanh bÊt ®éng s¶n, söa ch÷a 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</si>
  <si>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</si>
  <si>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</si>
  <si>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</si>
  <si>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</si>
  <si>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</si>
  <si>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</si>
  <si>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 xml:space="preserve">      3. ThuÕ vµ c¸c kho¶n kh¸c ph¶i thu nhµ n­íc</t>
  </si>
  <si>
    <t>Cæ tøc, lîi nhuËn ®· chia</t>
  </si>
  <si>
    <t>d</t>
  </si>
  <si>
    <t xml:space="preserve">          Tæng gi¸m ®èc</t>
  </si>
  <si>
    <t>Lîi nhuËn sau thuÕ ch­a ph©n phèi</t>
  </si>
  <si>
    <t xml:space="preserve"> - T¨ng trong n¨m tr­íc</t>
  </si>
  <si>
    <t xml:space="preserve"> - Gi¶m trong n¨m tr­íc</t>
  </si>
  <si>
    <t xml:space="preserve"> - T¨ng  trong kú</t>
  </si>
  <si>
    <t xml:space="preserve"> - Gi¶m  trong kú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</si>
  <si>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</si>
  <si>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</si>
  <si>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</si>
  <si>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</si>
  <si>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</si>
  <si>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</si>
  <si>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Hµng mua ®ang ®i ®­êng</t>
  </si>
  <si>
    <t xml:space="preserve">Nguyªn liÖu, vËt liÖu </t>
  </si>
  <si>
    <t xml:space="preserve">C«ng cô, dông cô </t>
  </si>
  <si>
    <t xml:space="preserve">Thµnh phÈm </t>
  </si>
  <si>
    <t xml:space="preserve">Hµng ho¸ </t>
  </si>
  <si>
    <t>Hµng ho¸ khoa b¶o thuÕ</t>
  </si>
  <si>
    <t>Hµng ho¸ bÊt ®éng s¶n</t>
  </si>
  <si>
    <t>ThuÕ GTGT nép thõa</t>
  </si>
  <si>
    <t xml:space="preserve">                  §¬n vÞ tÝnh : §ång VN</t>
  </si>
  <si>
    <t>N¨m nay</t>
  </si>
  <si>
    <t>N¨m tr­íc</t>
  </si>
  <si>
    <t>10. Lîi nhuËn thuÇn tõ ho¹t ®éng kinh doanh (30=20+(21-22)-(24+25))</t>
  </si>
  <si>
    <t>416</t>
  </si>
  <si>
    <t>MÉu sè B 09a -DN/HN</t>
  </si>
  <si>
    <t xml:space="preserve">Tr×nh bµy tµi s¶n, doanh thu, kÕt qu¶ kinh doanh theo bé phËn (theo lÜnh vùc </t>
  </si>
  <si>
    <t>kinh doanh hoÆc khu vùc ®Þa lý) theo quy ®Þnh cña ChuÈn mùc kÕ to¸n sè 28</t>
  </si>
  <si>
    <t xml:space="preserve">                         - TiÒn c­íc vËn t¶i</t>
  </si>
  <si>
    <t xml:space="preserve">                         - Ph¶i thu kh¸c</t>
  </si>
  <si>
    <t>"B¸o c¸o bé phËn"</t>
  </si>
  <si>
    <t xml:space="preserve">               + Sè l­îng C«ng ty con ®­îc hîp  nhÊt : 01 C«ng ty</t>
  </si>
  <si>
    <t xml:space="preserve"> - Danh s¸ch C«ng ty con ®­îc hîp  nhÊt :</t>
  </si>
  <si>
    <t>01/01/2014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</si>
  <si>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</si>
  <si>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</si>
  <si>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</si>
  <si>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</si>
  <si>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5 -  Tæng sè c¸c C«ng ty con: 01 C«ng ty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</si>
  <si>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</si>
  <si>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</si>
  <si>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</si>
  <si>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</si>
  <si>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</si>
  <si>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</si>
  <si>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</si>
  <si>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</si>
  <si>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</si>
  <si>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</si>
  <si>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ChuyÓn sang bÊt ®éng s¶n ®Çu t­</t>
  </si>
  <si>
    <t xml:space="preserve"> - Thanh lý, nh­îng b¸n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</si>
  <si>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</si>
  <si>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</si>
  <si>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</si>
  <si>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</si>
  <si>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</si>
  <si>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</si>
  <si>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C¸c thay ®æi kh¸c vÒ TSC§ h÷u h×nh:</t>
  </si>
  <si>
    <t xml:space="preserve">           Tæng gi¸m ®èc</t>
  </si>
  <si>
    <t>Tæng gi¸m ®èc</t>
  </si>
  <si>
    <t xml:space="preserve">       11. Quü khen th­ëng , phóc lîi</t>
  </si>
  <si>
    <t xml:space="preserve">       8. Doanh thu ch­a thùc hiÖn</t>
  </si>
  <si>
    <t>MÉu sè B03 - DN/HN</t>
  </si>
  <si>
    <t xml:space="preserve">       1. Ph¶i tr¶ dµi h¹n ng­êi b¸n</t>
  </si>
  <si>
    <t>iii- chuÈn mùc vµ chÕ ®é kÕ to¸n ¸p dông</t>
  </si>
  <si>
    <t>cuèi kú</t>
  </si>
  <si>
    <t>319</t>
  </si>
  <si>
    <t>Doanh thu ho¹t ®éng tµi chÝnh kh¸c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</si>
  <si>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</si>
  <si>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</si>
  <si>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</si>
  <si>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</si>
  <si>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</si>
  <si>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</si>
  <si>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</si>
  <si>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</si>
  <si>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thuÕ thu nhËp hiÖn hµnh n¨m nay</t>
  </si>
  <si>
    <t>Tæng chi phÝ thuÕ thu nhËp doanh nghiÖp hiÖn hµnh</t>
  </si>
  <si>
    <t>Chi phÝ thuÕ thu nhËp doanh nghiÖp ho·n l¹i</t>
  </si>
  <si>
    <t xml:space="preserve">Cæ tøc t¹m øng </t>
  </si>
  <si>
    <t>MÖnh gi¸ cæ phiÕu ®ang l­u hµnh: vn®/1CP</t>
  </si>
  <si>
    <t>V</t>
  </si>
  <si>
    <t>Th«ng tin bæ sung cho c¸c kho¶n môc tr×nh bµy trong b¸o c¸o kÕt qu¶ kinh doanh</t>
  </si>
  <si>
    <t>Th«ng tin bæ sung cho c¸c kho¶n môc tr×nh bµy trong b¸o c¸o l­u  chuyÓn tiÒn tÖ</t>
  </si>
  <si>
    <t>Cuèi kú</t>
  </si>
  <si>
    <t>C</t>
  </si>
  <si>
    <t>VI .Lîi thÕ th­¬ng m¹i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</si>
  <si>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</si>
  <si>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</si>
  <si>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</si>
  <si>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Cæ tøc</t>
  </si>
  <si>
    <t>®Çu n¨m</t>
  </si>
  <si>
    <t>L·i tiÒn göi, tiÒn cho vay</t>
  </si>
  <si>
    <t>VI.30</t>
  </si>
  <si>
    <t>(Ban hµnh theo Q§ sè 15/2006/Q§-BTC</t>
  </si>
  <si>
    <t>ngµy 20/03/2006 cña Bé tr­ëng BTC)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</si>
  <si>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</si>
  <si>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</si>
  <si>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</si>
  <si>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</si>
  <si>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</si>
  <si>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ThuÕ thu nhËp c¸ nh©n</t>
  </si>
  <si>
    <t>ThuÕ nhµ ®Êt vµ tiÒn thuª ®Êt</t>
  </si>
  <si>
    <t>C¸c kho¶n phÝ, lÖ phÝ vµ c¸c kho¶n ph¶i nép kh¸c</t>
  </si>
  <si>
    <t>Ký quü, ký c­îc dµi h¹n</t>
  </si>
  <si>
    <t>C¸c lo¹i thuÕ kh¸c</t>
  </si>
  <si>
    <t>Cty cæ phÇn vËn t¶i vµ dÞch vô Petrolimex HP</t>
  </si>
  <si>
    <t xml:space="preserve">       6. Dù phßng trî cÊp mÊt viÖc lµm</t>
  </si>
  <si>
    <t>45</t>
  </si>
  <si>
    <t>cuèi n¨m</t>
  </si>
  <si>
    <t xml:space="preserve">+VÒ gi¸ trÞ : ®iÒu chØnh gi¶m do chia l·i cæ tøc vµ quü </t>
  </si>
  <si>
    <t>I. ®Æc ®iÓm ho¹t ®éng cña doanh nghiÖp</t>
  </si>
  <si>
    <t>200</t>
  </si>
  <si>
    <t>210</t>
  </si>
  <si>
    <t>211</t>
  </si>
  <si>
    <t xml:space="preserve">chØ tiªu </t>
  </si>
  <si>
    <t xml:space="preserve">m· sè </t>
  </si>
  <si>
    <t>132</t>
  </si>
  <si>
    <t>133</t>
  </si>
  <si>
    <t>134</t>
  </si>
  <si>
    <t xml:space="preserve"> - Gi¸ trÞ cßn l¹i cuèi kú cña TSC§ h÷u h×nh ®· dïng ®Ó thÕ chÊp, cÇm cè ®¶m b¶o c¸c kho¶n vay:  </t>
  </si>
  <si>
    <t xml:space="preserve">      + CTy CP C¶ng Cöa CÊm : §Õn 30/06/2014 ®· chuyÓn nh­îng cho TCT vËn t¶i thuû PETROLIMEX</t>
  </si>
  <si>
    <t xml:space="preserve"> 1 - Niªn ®é kÕ to¸n : B¾t ®Çu 01/01/2014 - KÕt thóc 31/12/2014</t>
  </si>
  <si>
    <t>139</t>
  </si>
  <si>
    <t xml:space="preserve"> IV. Hµng tån kho</t>
  </si>
  <si>
    <t>140</t>
  </si>
  <si>
    <t>141</t>
  </si>
  <si>
    <t>149</t>
  </si>
  <si>
    <t>150</t>
  </si>
  <si>
    <t>151</t>
  </si>
  <si>
    <t>Hµng tån kho</t>
  </si>
  <si>
    <t>Chi phÝ s¶n xuÊt kinh doanh dë dang</t>
  </si>
  <si>
    <t>Hµng göi ®i b¸n</t>
  </si>
  <si>
    <t xml:space="preserve">      1. Vèn ®Çu t­ cña chñ së h÷u</t>
  </si>
  <si>
    <t xml:space="preserve">      2. ThÆng d­ vèn cæ phÇn</t>
  </si>
  <si>
    <t xml:space="preserve">      2. Nguån kinh phÝ</t>
  </si>
  <si>
    <t xml:space="preserve">                                  §¬n vÞ tÝnh : ®ång</t>
  </si>
  <si>
    <t>Sè ph¸t sinh</t>
  </si>
  <si>
    <t>Sè cuèi kú</t>
  </si>
  <si>
    <t>Ph¶i thu</t>
  </si>
  <si>
    <t>Ph¶i nép</t>
  </si>
  <si>
    <t>§· nép</t>
  </si>
  <si>
    <t>I/ThuÕ (10=11+…+19)</t>
  </si>
  <si>
    <t>1. C¸c kho¶n phô thu</t>
  </si>
  <si>
    <t>2. C¸c kho¶n phÝ, lÖ phÝ</t>
  </si>
  <si>
    <t>3. C¸c kho¶n kh¸c</t>
  </si>
  <si>
    <t>Vay vµ nî ng¾n h¹n</t>
  </si>
  <si>
    <t>Vay vµ nî dµi h¹n</t>
  </si>
  <si>
    <t>ThuÕ thu nhËp ho·n l¹i ph¶i tr¶</t>
  </si>
  <si>
    <t>Vèn ®Çu t­ cña chñ së h÷u</t>
  </si>
  <si>
    <t>ThÆng d­ vèn cæ phÇn</t>
  </si>
  <si>
    <t>Quü kh¸c thuéc vèn chñ së h÷u</t>
  </si>
  <si>
    <t>Nguån kinh phÝ</t>
  </si>
  <si>
    <t xml:space="preserve">    3. Hµng ho¸ nhËn hé, nhËn ký göi, ký c­îc</t>
  </si>
  <si>
    <t>01</t>
  </si>
  <si>
    <t>Chi phÝ thuÕ thu nhËp DN tÝnh trªn thu nhËp chÞu thuÕ n¨m hiÖn hµnh</t>
  </si>
  <si>
    <t>§iÒu chØnh chi phÝ thuÕ thu nhËp DN cña c¸c n¨m tr­íc vµo chi phÝ</t>
  </si>
  <si>
    <t>Chi phÝ thuÕ thu nhËp ho·n l¹i ph¸t sinh tõ c¸c kho¶n chªnh lÖch t¹m thêi</t>
  </si>
  <si>
    <t xml:space="preserve"> ph¶i chÞu thuÕ</t>
  </si>
  <si>
    <t xml:space="preserve">Chi phÝ thuÕ thu nhËp ho·n l¹i ph¸t sinh tõ viÖc hoµn nhËp tµi s¶n thuÕ </t>
  </si>
  <si>
    <t>thu nhËp ho·n l¹i</t>
  </si>
  <si>
    <t xml:space="preserve">Thu nhËp thuÕ thu nhËp ho·n l¹i ph¸t sinh tõ c¸c kho¶n chªnh lÖch t¹m </t>
  </si>
  <si>
    <t>thêi ®­îc khÊu trõ</t>
  </si>
  <si>
    <t xml:space="preserve">Thu nhËp thuÕ thu nhËp doanh nghiÖp ho·n l¹i ph¸t sinh tõ c¸c kho¶n </t>
  </si>
  <si>
    <t>lç tÝnh thuÕ vµ ­u ®·i thuÕ ch­a sö dông</t>
  </si>
  <si>
    <t xml:space="preserve">Thu nhËp thuÕ thu nhËp doanh nghiÖp ho·n l¹i ph¸t sinh tõ viÖc hoµn </t>
  </si>
  <si>
    <t>nhËp thuÕ thu nhËp ho·n l¹i ph¶i tr¶</t>
  </si>
  <si>
    <t>Kho¶n hoµn nhËp tµi s¶n thuÕ thu nhËp ho·n l¹i ®· ®­îc ghi nhËn tõ c¸c</t>
  </si>
  <si>
    <t xml:space="preserve"> n¨m tr­íc</t>
  </si>
  <si>
    <t xml:space="preserve">Tæng doanh thu luü kÕ cña hîp ®ång x©y dùng ®­îc ghi nhËn ®Õn thêi </t>
  </si>
  <si>
    <t>®iÓm lËp b¸o c¸o tµi chÝnh</t>
  </si>
  <si>
    <t>Mua tµi s¶n b»ng c¸ch nhËn c¸c kho¶n nî liªn quan trùc tiÕp hoÆc th«ng</t>
  </si>
  <si>
    <t xml:space="preserve"> qua nghiÖp vô cho thuª tµi chÝnh</t>
  </si>
  <si>
    <t xml:space="preserve">PhÇn gi¸ trÞ mua hoÆc thanh lý ®­îc thanh to¸n b»ng tiÒn vµ c¸c kho¶n </t>
  </si>
  <si>
    <t>t­¬ng ®­¬ng tiÒn</t>
  </si>
  <si>
    <t xml:space="preserve">Sè tiÒn vµ c¸c kho¶n t­¬ng ®­¬ng tiÒn thùc cã trong c«ng ty con hoÆc </t>
  </si>
  <si>
    <t>®¬n vÞ kinh doanh kh¸c ®­îc mua hoÆc thanh lý</t>
  </si>
  <si>
    <t xml:space="preserve">Tr×nh bµy gi¸ trÞ vµ lý do cña c¸c kho¶n tiÒn vµ t­¬ng ®­¬ng tiÒn lín do </t>
  </si>
  <si>
    <t xml:space="preserve">doanh nghiÖp n¾m gi÷ nh­ng kh«ng ®­îc dö dông do cã sù h¹n chÕ cña </t>
  </si>
  <si>
    <t>ph¸p luËt hoÆc c¸c rµng buéc kh¸c mµ doanh nghiÖp ph¶i thùc hiÖn</t>
  </si>
  <si>
    <t xml:space="preserve">C¸c giao dÞch kh«ng b»ng tiÒn ¶nh h­ëng ®Õn b¸o c¸o l­u chuyÓn </t>
  </si>
  <si>
    <t xml:space="preserve">tiÒn tÖ vµ c¸c kho¶n tiÒn do doanh nghiÖp n¾m gi÷ nh­ng kh«ng ®­îc sö dông </t>
  </si>
  <si>
    <t>Nh÷ng kho¶n nî tiÒm tµng,kho¶n cam kÕt vµ nh÷ng th«ng tin tµi chÝnh</t>
  </si>
  <si>
    <t xml:space="preserve"> kh¸c</t>
  </si>
  <si>
    <t>Sèd­ cuèi n¨m tr­íc(Sè d­ ®Çu kú)</t>
  </si>
  <si>
    <t>Tµi s¶n bé phËn vµ nî bé phËn cho kú tµi chÝnh kÕt thóc ngµy 30 th¸ng 06 n¨m 2013</t>
  </si>
  <si>
    <t xml:space="preserve"> Cöa CÊm</t>
  </si>
  <si>
    <t xml:space="preserve"> Chñ tÞch H§QT cña C.ty CP vËn t¶i vµ Dvô Petrolimex HP còng lµ chñ tÞch H§QT Cty CP C¶ng </t>
  </si>
  <si>
    <t xml:space="preserve">     - C¸c kho¶n ®Çu t­ vµo c«ng ty con ®­îc lËp trªn c¬ së hîp nhÊt;c«ng ty liªn kÕt ®­îc tr×nh bµy </t>
  </si>
  <si>
    <t>theo ph­¬ng ph¸p vèn chñ</t>
  </si>
  <si>
    <t xml:space="preserve">     - Ph­¬ng ph¸p lËp dù phßng gi¶m gi¸ ®Çu t­ ng¾n h¹n, dµi h¹n: LÊy gi¸ t¹i thêi ®iÓm cuèi kú </t>
  </si>
  <si>
    <t xml:space="preserve">   b¸o c¸o trõ gi¸  mua b×nh qu©n trong kú, lÊy gi¸ chªnh lÖch ®Ó tÝnh trÝch dù phßng gi¶m gi¸ </t>
  </si>
  <si>
    <t>TiÒn ®ang chuyÓn</t>
  </si>
  <si>
    <t>Tæng céng tµi s¶n (270 = 100 + 200)</t>
  </si>
  <si>
    <t>270</t>
  </si>
  <si>
    <t xml:space="preserve">       1. Vay vµ nî ng¾n h¹n</t>
  </si>
  <si>
    <t xml:space="preserve">                                          LËp, ngµy         th¸ng          n¨m 2014</t>
  </si>
  <si>
    <t xml:space="preserve">       2. Ph¶i tr¶ cho ng­êi b¸n</t>
  </si>
  <si>
    <t xml:space="preserve">       3. Ng­êi mua tr¶ tiÒn tr­íc</t>
  </si>
  <si>
    <t xml:space="preserve">       4. ThuÕ &amp; c¸c kho¶n ph¶i nép NN</t>
  </si>
  <si>
    <t>Mua doanh nghiÖp th«ng qua ph¸t hµnh cæ phiÕu</t>
  </si>
  <si>
    <t>ChuyÓn nî thµnh vèn chñ së h÷u</t>
  </si>
  <si>
    <t xml:space="preserve">     - Ph­¬ng ph¸p vµ thêi gian ph©n bæ lîi thÕ th­¬ng m¹i.</t>
  </si>
  <si>
    <t xml:space="preserve"> 6 - Nguyªn t¾c ghi nhËn vµ vèn ho¸ c¸c kho¶n chi phÝ ®i vay: Kh«ng cã</t>
  </si>
  <si>
    <t xml:space="preserve"> 7 - Nguyªn t¾c ghi nhËn vµ vèn ho¸ c¸c kho¶n chi phÝ kh¸c: Kh«ng cã</t>
  </si>
  <si>
    <t>242</t>
  </si>
  <si>
    <t xml:space="preserve">      5. C¸c kho¶n ph¶i thu kh¸c</t>
  </si>
  <si>
    <t xml:space="preserve">      6. Dù phßng c¸c kho¶n thu khã ®ßi (*)</t>
  </si>
  <si>
    <t xml:space="preserve">      1. Hµng tån kho</t>
  </si>
  <si>
    <t>24</t>
  </si>
  <si>
    <t xml:space="preserve"> - T¨ng kh¸c</t>
  </si>
  <si>
    <t xml:space="preserve"> - Gi¶m kh¸c</t>
  </si>
  <si>
    <t>Sè d­ cuèi kú</t>
  </si>
  <si>
    <t xml:space="preserve"> 15 - C¸c nguyªn t¾c vµ ph­¬ng ph¸p kÕ to¸n kh¸c.</t>
  </si>
  <si>
    <t>TiÒn vµ c¸c kho¶n t­¬ng ®­¬ng tiÒn</t>
  </si>
  <si>
    <t>VI.27</t>
  </si>
  <si>
    <t>4. Gi¸ vèn hµng b¸n</t>
  </si>
  <si>
    <t>5. Lîi nhuËn gép vÒ b¸n hµng vµ cung cÊp dÞch vô (20=10-11)</t>
  </si>
  <si>
    <t>6. Doanh thu ho¹t ®éng tµi chÝnh</t>
  </si>
  <si>
    <t>VI.26</t>
  </si>
  <si>
    <t>VI.28</t>
  </si>
  <si>
    <t>Tµi s¶n thõa chê gi¶i quyÕt</t>
  </si>
  <si>
    <t>Ph¶i tr¶ vÒ cæ phÇn ho¸</t>
  </si>
  <si>
    <t>NhËn ký quü, ký c­îc ng¾n h¹n</t>
  </si>
  <si>
    <t>-----</t>
  </si>
  <si>
    <t>a</t>
  </si>
  <si>
    <t>Vay ng©n hµng</t>
  </si>
  <si>
    <t>Vay ®èi t­îng kh¸c</t>
  </si>
  <si>
    <t>Tr¸i phiÕu ph¸t hµnh</t>
  </si>
  <si>
    <t>b</t>
  </si>
  <si>
    <t>Thuª tµi chÝnh</t>
  </si>
  <si>
    <t>Nî dµi h¹n kh¸c</t>
  </si>
  <si>
    <t>418</t>
  </si>
  <si>
    <t>20</t>
  </si>
  <si>
    <t>30</t>
  </si>
  <si>
    <t>31</t>
  </si>
  <si>
    <t>Ngµy 20/03/2006 cña Bé tr­ëng BTC)</t>
  </si>
  <si>
    <t>ThuÕ TNCN cßn ph¶i thu ng­êi lao ®éng</t>
  </si>
  <si>
    <t>Luü kÕ tõ ®Çu n¨m ®Õn cuèi quÝ nµy</t>
  </si>
  <si>
    <t>Tæng céng</t>
  </si>
  <si>
    <t>V.17</t>
  </si>
  <si>
    <t>V.18</t>
  </si>
  <si>
    <t>V.19</t>
  </si>
  <si>
    <t>V.20</t>
  </si>
  <si>
    <t>V.22</t>
  </si>
  <si>
    <t>V.23</t>
  </si>
  <si>
    <t xml:space="preserve">      1. Ph¶i thu cña kh¸ch hµng</t>
  </si>
  <si>
    <t xml:space="preserve">      2. Tr¶ tr­íc cho ng­êi b¸n</t>
  </si>
  <si>
    <t xml:space="preserve">      4. Ph¶i thu theo tiÕn ®é KHH§ x©y dùng</t>
  </si>
  <si>
    <t>Chi phÝ ph¶i tr¶ kh¸c</t>
  </si>
  <si>
    <t xml:space="preserve">     - Chi phÝ kh¸c.</t>
  </si>
  <si>
    <t>Vèn gãp t¨ng trong n¨m</t>
  </si>
  <si>
    <t>+</t>
  </si>
  <si>
    <t>Vèn gãp gi¶m trong n¨m</t>
  </si>
  <si>
    <t>Vèn gãp cuèi n¨m</t>
  </si>
  <si>
    <t>-</t>
  </si>
  <si>
    <t>152</t>
  </si>
  <si>
    <t>33</t>
  </si>
  <si>
    <t>40</t>
  </si>
  <si>
    <t>230</t>
  </si>
  <si>
    <t>240</t>
  </si>
  <si>
    <t>241</t>
  </si>
  <si>
    <t>250</t>
  </si>
  <si>
    <t>Nguån vèn</t>
  </si>
  <si>
    <t/>
  </si>
  <si>
    <t>300</t>
  </si>
  <si>
    <t xml:space="preserve">       9. Quü ph¸t triÓn khoa häc céng nghÖ</t>
  </si>
  <si>
    <t xml:space="preserve">     10. Quü b×nh æn gi¸ x¨ng dÇu</t>
  </si>
  <si>
    <t xml:space="preserve">      12.Quü hç trî s¾p xÕp doanh nghiÖp</t>
  </si>
  <si>
    <t xml:space="preserve"> Th«ng tin bæ sung cho c¸c kho¶n môc tr×nh bµy trong b¶ng c©n ®èi kÕ to¸n  </t>
  </si>
  <si>
    <t>Ng­êi lËp                       KÕ to¸n tr­ëng                    Tæng gi¸m ®èc</t>
  </si>
  <si>
    <t xml:space="preserve">  I. Nî ng¾n h¹n</t>
  </si>
  <si>
    <t>310</t>
  </si>
  <si>
    <t>311</t>
  </si>
  <si>
    <t>312</t>
  </si>
  <si>
    <t xml:space="preserve">T¨ng gi¶m TSC§ h÷u h×nh(Chi tiÕt cã b¶ng kÌm theo) </t>
  </si>
  <si>
    <t>Cho vay kh«ng cã l·i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</si>
  <si>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</si>
  <si>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</si>
  <si>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</si>
  <si>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</si>
  <si>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      2. Vèn kinh doanh ë ®¬n vÞ trùc thuéc</t>
  </si>
  <si>
    <t xml:space="preserve">    Trong ®ã: L·i vay ph¶i tr¶</t>
  </si>
  <si>
    <t>11. Thu nhËp kh¸c</t>
  </si>
  <si>
    <t>12. Chi phÝ kh¸c</t>
  </si>
  <si>
    <t>229</t>
  </si>
  <si>
    <t xml:space="preserve">     - Ph­¬ng ph¸p ph©n bæ chi phÝ tr¶ tr­íc: Ph©n bæ theo ph­¬ng ph¸p ®­êng th¼ng.</t>
  </si>
  <si>
    <t xml:space="preserve">      2. Tµi s¶n thuÕ thu nhËp ho·n l¹i</t>
  </si>
  <si>
    <t>262</t>
  </si>
  <si>
    <t xml:space="preserve">      3. Tµi s¶n dµi h¹n kh¸c</t>
  </si>
  <si>
    <t xml:space="preserve">      2. Tµi s¶n cè ®Þnh thuª tµi chÝnh</t>
  </si>
  <si>
    <t>224</t>
  </si>
  <si>
    <t>225</t>
  </si>
  <si>
    <t>226</t>
  </si>
  <si>
    <t>ThuÕ GTGT</t>
  </si>
  <si>
    <t>ThuÕ TT§B</t>
  </si>
  <si>
    <t>ThuÕ xuÊt, nhËp khÈu</t>
  </si>
  <si>
    <t>( Theo ph­¬ng ph¸p gi¸n tiÕp)</t>
  </si>
  <si>
    <t>Luü kÕ tõ ®Çu n¨m ®Õn cuèi quý nµy</t>
  </si>
  <si>
    <t xml:space="preserve">          Ng­êi lËp                              KÕ to¸n tr­ëng</t>
  </si>
  <si>
    <t>ThuÕ tµi nguyªn</t>
  </si>
  <si>
    <t>Tµi s¶n thuÕ thu nhËp ho·n l¹i vµ thuÕ thu nhËp ho·n l¹i ph¶i tr¶</t>
  </si>
  <si>
    <t xml:space="preserve"> - Giao dÞch víi c¸c bªn liªn quan:</t>
  </si>
  <si>
    <t>B¸n hµng ho¸ dÞch vô</t>
  </si>
  <si>
    <t xml:space="preserve">  + C«ng ty cæ phÇn C¶ng Cöa CÊm H¶i phßng</t>
  </si>
  <si>
    <t>1. Lîi nhuËn tr­íc thuÕ</t>
  </si>
  <si>
    <t>2. §iÒu chØnh cho c¸c kho¶n</t>
  </si>
  <si>
    <t xml:space="preserve"> - KhÊu hao TSC§</t>
  </si>
  <si>
    <t xml:space="preserve"> - C¸c kho¶n dù phßng</t>
  </si>
  <si>
    <t xml:space="preserve"> - L·i, lç chªnh lÖch tû gi¸ hèi ®o¸i ch­a thùc hiÖn</t>
  </si>
  <si>
    <t xml:space="preserve"> - L·i, lç tõ ho¹t ®éng ®Çu t­</t>
  </si>
  <si>
    <t xml:space="preserve"> - Chi phÝ l·i vay</t>
  </si>
  <si>
    <t>3. Lîi nhuËn tõ ho¹t ®éng kinh doanh tr­íc thay ®æi vèn l­u ®éng</t>
  </si>
  <si>
    <t xml:space="preserve"> - T¨ng,  gi¶m c¸c kho¶n ph¶i thu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</si>
  <si>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</si>
  <si>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</si>
  <si>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</si>
  <si>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</si>
  <si>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</si>
  <si>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</si>
  <si>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</si>
  <si>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</si>
  <si>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</si>
  <si>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</si>
  <si>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</si>
  <si>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5. TiÒn chi ®Çu t­ vèn gãp vµo ®¬n vÞ kh¸c</t>
  </si>
  <si>
    <t xml:space="preserve"> 6. TiÒn thu håi  ®Çu t­ vèn gãp vµo ®¬n vÞ kh¸c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</si>
  <si>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</si>
  <si>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</si>
  <si>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</si>
  <si>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Dù phßng ph¶i thu ng¾n h¹n</t>
  </si>
  <si>
    <t>doanh nghiÖp ®· ph¸t hµnh</t>
  </si>
  <si>
    <t xml:space="preserve"> 3. TiÒn vay ng¾n h¹n , dµi h¹n nhËn ®­îc</t>
  </si>
  <si>
    <t>L­u chuyÓn thuÇn tõ ho¹t ®éng  tµi chÝnh</t>
  </si>
  <si>
    <t>08</t>
  </si>
  <si>
    <t>09</t>
  </si>
  <si>
    <t xml:space="preserve"> 16- Mét sè vÊn ®Ò cÇn thuyÕt minh kh¸c :</t>
  </si>
  <si>
    <t xml:space="preserve"> - Sè d­ víi c¸c bªn liªn quan</t>
  </si>
  <si>
    <t xml:space="preserve"> C¸c kho¶n ph¶i thu:</t>
  </si>
  <si>
    <t xml:space="preserve"> C¸c kho¶n ph¶i tr¶:</t>
  </si>
  <si>
    <t xml:space="preserve"> §Çu t­ vµo C«ng ty liªn kÕt</t>
  </si>
  <si>
    <t xml:space="preserve">Ph¶i tr¶ dµi h¹n néi bé </t>
  </si>
  <si>
    <t xml:space="preserve"> - Vay dµi h¹n néi bé</t>
  </si>
  <si>
    <t xml:space="preserve"> - Ph¶i tr¶ dµi h¹n néi bé kh¸c</t>
  </si>
  <si>
    <t xml:space="preserve"> Vay dµi h¹n</t>
  </si>
  <si>
    <t>B¶o hiÓm y tÕ</t>
  </si>
  <si>
    <t>II. Kú kÕ to¸n, ®¬n vÞ tiÒn tÖ sö dông trong kÕ to¸n</t>
  </si>
  <si>
    <t>B. Tµi s¶n dµi h¹n(200)=210+220+240+250+260</t>
  </si>
  <si>
    <t>Sè d­ ®Çu n¨m tr­íc</t>
  </si>
  <si>
    <t>Tµi s¶n thuÕ thu nhËp ho·n l¹i liªn quan ®Õn kho¶n chªnh lÖch t¹m thêi</t>
  </si>
  <si>
    <t>®­îc khÊu trõ</t>
  </si>
  <si>
    <t>Tµi s¶n thuÕ thu nhËp ho·n l¹i liªn quan ®Õn kho¶n nçtÝnh thuÕ ch­a sö dông</t>
  </si>
  <si>
    <t>chÞu thuÕ</t>
  </si>
  <si>
    <t>Kho¶n hoµn nhËp thuÕ thu nhËp ho·n l¹i ph¶i tr¶ ®· ghi nhË tõ c¸c n¨m trø¬c</t>
  </si>
  <si>
    <t>II/ C¸c kho¶n ph¶i nép kh¸c(30=31+32+33)</t>
  </si>
  <si>
    <t>Môc ®Ých trÝch lËp vµ sö dông c¸c quü cña doanh nghiÖp</t>
  </si>
  <si>
    <t>g</t>
  </si>
  <si>
    <t>Thu nhËp vµ chi phÝ, l·i hoÆc lç ®­îc ghi nhËn trùc tiÕp vµo Vèn chñ së</t>
  </si>
  <si>
    <t>III. C¸c kho¶n ph¶i thu ng¾n h¹n</t>
  </si>
  <si>
    <t xml:space="preserve">      3. Ph¶i thu néi bé ng¾n h¹n</t>
  </si>
  <si>
    <t xml:space="preserve">      2. ThuÕ GTGT ®­îc khÊu trõ</t>
  </si>
  <si>
    <t xml:space="preserve">      4. Tµi s¶n ng¾n h¹n kh¸c</t>
  </si>
  <si>
    <t xml:space="preserve">Tæng tµi s¶n </t>
  </si>
  <si>
    <t xml:space="preserve">Tæng nî ph¶i tr¶ </t>
  </si>
  <si>
    <t>LËp, ngµy         th¸ng         n¨m 2014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</si>
  <si>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</si>
  <si>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</si>
  <si>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</si>
  <si>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>B¸o c¸o kÕt qu¶ bé phËn cho kú tµi chÝnh kÕt thóc ngµy 30 th¸ng 06 n¨m 2013</t>
  </si>
  <si>
    <t>B¸o c¸o kÕt qu¶ bé phËn cho kú tµi chÝnh kÕt thóc ngµy 30 th¸ng 06 n¨m 2014</t>
  </si>
  <si>
    <t>Tµi s¶n bé phËn vµ nî bé phËn cho kú tµi chÝnh kÕt thóc ngµy 30 th¸ng 06 n¨m 2014</t>
  </si>
  <si>
    <t xml:space="preserve"> 5. TiÒn chi tr¶ nî thuª tµi chÝnh</t>
  </si>
  <si>
    <t xml:space="preserve"> 6. Cæ tøc, lîi nhuËn ®· tr¶ cho chñ së h÷u</t>
  </si>
  <si>
    <t>¶nh h­ëng cña thay ®æi tû gi¸ hèi ®o¸i quy ®æi ngo¹i tÖ</t>
  </si>
  <si>
    <t>M¸ sè</t>
  </si>
  <si>
    <t>1. Doanh thu b¸n hµng vµ cung cÊp dÞch vô</t>
  </si>
  <si>
    <t>VI.25</t>
  </si>
  <si>
    <t>B. Nguån vèn chñ së h÷u(400)=410+430</t>
  </si>
  <si>
    <t>A. Nî ph¶i tr¶(300)=310+330</t>
  </si>
  <si>
    <t>6 th¸ng 2013</t>
  </si>
  <si>
    <t>MÉu sè B 02a-DN/HN</t>
  </si>
  <si>
    <t>kÕt qu¶ ho¹t ®éng s¶n xuÊt kinh doanh hîp nhÊt</t>
  </si>
  <si>
    <t>14. L·i (lç) trong c«ng ty liªn doanh , liªn kÕt</t>
  </si>
  <si>
    <t>19. Lîi nhuËn sau thuÕ cña cæ ®«ng thiÓu sè</t>
  </si>
  <si>
    <t>20. Lîi nhuËn sau thuÕ cña cæ ®«ng c«ng ty mÑ</t>
  </si>
  <si>
    <t>Tµi s¶n thuÕ thu nhËp ho·n l¹i liªn quan ®Õn kho¶n ­u ®·i tÝnh thuÕ ch­a sö dông</t>
  </si>
  <si>
    <t xml:space="preserve"> 4. TiÒn thu håi cho vay , b¸n l¹i c¸c c«ng cô nî cña ®¬n vÞ kh¸c</t>
  </si>
  <si>
    <t xml:space="preserve"> 3. TiÒn chi cho vay , mua c¸c c«ng cô nî cña ®¬n vÞ kh¸c</t>
  </si>
  <si>
    <t>Th«ng tin vÒ c¸c bªn liªn quan :</t>
  </si>
  <si>
    <t>Chi phÝ tr¶ tr­íc dµi h¹n</t>
  </si>
  <si>
    <t xml:space="preserve">   4 - §Æc ®iÓm ho¹t ®éng cña doanh nghiÖp trong n¨m tµi chÝnh cã ¶nh h­ëng ®Õn b¸o c¸o tµi chÝnh:</t>
  </si>
  <si>
    <t>ch÷a vµ ®ãng míi ph­¬ng tiÖn thuû, s¶n xuÊt c¬ khÝ.</t>
  </si>
  <si>
    <t xml:space="preserve">   1 - H×nh thøc së h÷u vèn : DN cæ phÇn.</t>
  </si>
  <si>
    <t xml:space="preserve">     - Ph­¬ng ph¸p khÊu hao TSC§(h÷u h×nh, v« h×nh, thuª tµi chÝnh): Ph­¬ng ph¸p KH ®­êng th¼ng.</t>
  </si>
  <si>
    <t>chÞu thuÕ vµ thuÕ suÊt thuÕ TNDN trong n¨m hiÖn hµnh.</t>
  </si>
  <si>
    <t xml:space="preserve">thu nhËp doanh nghiÖp ho·n l¹i: Chi phÝ thuÕ thu nhËp hiÖn hµnh ®­îc x¸c ®Þnh trªn c¬ së thu nhËp </t>
  </si>
  <si>
    <t>Tµi s¶n thuÕ thu nhËp ho·n l¹i</t>
  </si>
  <si>
    <t>cty cp vËn t¶i vµ dv petrolimex HP</t>
  </si>
  <si>
    <t xml:space="preserve">    1. Tµi s¶n thuª ngoµi</t>
  </si>
  <si>
    <t xml:space="preserve">    2. VËt t­ hµng ho¸ gi÷ hé gia c«ng</t>
  </si>
  <si>
    <t xml:space="preserve">    4. Nî khã ®ßi ®· xö lý</t>
  </si>
  <si>
    <t xml:space="preserve">    5. Ngo¹i tÖ c¸c lo¹i</t>
  </si>
  <si>
    <t>Chi phÝ c«ng cô dông cô</t>
  </si>
  <si>
    <t>Quü ®Çu t­ ph¸t triÓn</t>
  </si>
  <si>
    <t>Quü dù phßng tµi chÝnh</t>
  </si>
  <si>
    <t>C¸c chØ tiªu ngoµi b¶ng c©n ®èi kÕ to¸n</t>
  </si>
  <si>
    <t>A. Tµi s¶n ng¾n h¹n [(100)=110+120+130+140+150]</t>
  </si>
  <si>
    <t xml:space="preserve">  I. TiÒn vµ c¸c kho¶n t­¬ng ®­¬ng tiÒn</t>
  </si>
  <si>
    <t>ThuÕ TNDN nép thõa</t>
  </si>
  <si>
    <t>Ph¶i thu dµi h¹n néi bé</t>
  </si>
  <si>
    <t>Cho vay dµi h¹n néi bé</t>
  </si>
  <si>
    <t>---------</t>
  </si>
  <si>
    <t>Ph¶i thu dµi h¹n néi bé kh¸c</t>
  </si>
  <si>
    <t>C¸c kho¶n tiÒn hËn uû th¸c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</si>
  <si>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</si>
  <si>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</si>
  <si>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T¨ng vèn</t>
  </si>
  <si>
    <t xml:space="preserve">    - Doanh thu b¸n hµng: Tu©n thñ 4§K ghi nhËn DT cung cÊp dÞch vô qui ®Þnh t¹i chuÈn mùc sè 14 </t>
  </si>
  <si>
    <t xml:space="preserve">    - Doanh thu ho¹t ®éng tµi chÝnh: Tu©n thñ 2§K ghi nhËn DT cung cÊp dÞch vô qui ®Þnh t¹i </t>
  </si>
  <si>
    <t xml:space="preserve">    - Doanh thu cung cÊp DV: Tu©n thñ 4§K ghi nhËn DT cung cÊp dÞch vô qui ®Þnh t¹i chuÈn mùc  </t>
  </si>
  <si>
    <t>sè 14.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</si>
  <si>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</si>
  <si>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</si>
  <si>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</si>
  <si>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>Quý 2 n¨m 2014</t>
  </si>
  <si>
    <t xml:space="preserve"> (T¹i ngµy 30 th¸ng 06  n¨m 2014)</t>
  </si>
  <si>
    <t xml:space="preserve">                     LËp, ngµy         th¸ng          n¨m 2014</t>
  </si>
  <si>
    <t>QuÝ 2 n¨m 2014</t>
  </si>
  <si>
    <t>6 th¸ng n¨m 2014</t>
  </si>
  <si>
    <t>6 th¸ng 2014</t>
  </si>
  <si>
    <t>30/06/2014</t>
  </si>
  <si>
    <t xml:space="preserve">                                                                                           LËp ngµy           th¸ng          n¨m 2014</t>
  </si>
  <si>
    <t>B¶o hiÓm thÊt nghiÖp</t>
  </si>
  <si>
    <t xml:space="preserve"> 13 - Nguyªn t¾c vµ ph­¬ng ph¸p ghi nhËn chi phÝ thuÕ thu nhËp doanh nghiÖp hiÖn hµnh, chi phÝ thuÕ</t>
  </si>
  <si>
    <t xml:space="preserve"> 14 - C¸c nghiÖp vô dù phßng rñi ro hèi ®o¸i: Kh«ng cã.</t>
  </si>
  <si>
    <t>TrÝch tr­íc chi phÝ tiÒn l­¬ng trong thêi gian nghØ phÐp</t>
  </si>
  <si>
    <t>Chi phÝ söa ch÷a lín TSC§</t>
  </si>
  <si>
    <t>Chi phÝ trong thêi gian ngõng kinh doanh</t>
  </si>
  <si>
    <t xml:space="preserve">      1. TiÒn</t>
  </si>
  <si>
    <t>STT</t>
  </si>
  <si>
    <t>Kho¶n môc</t>
  </si>
  <si>
    <t>n¨m tr­íc</t>
  </si>
  <si>
    <t xml:space="preserve">TiÒn mÆt </t>
  </si>
  <si>
    <t>C¸c kho¶n ph¶i thu ng¾n h¹n</t>
  </si>
  <si>
    <t>Céng gi¸ gèc hµng tån kho</t>
  </si>
  <si>
    <t xml:space="preserve">ThuÕ vµ c¸c kho¶n ph¶i nép nhµ n­íc </t>
  </si>
  <si>
    <t>ThuÕ TNDN</t>
  </si>
  <si>
    <t xml:space="preserve">C¸c kho¶n ph¶i nép kh¸c </t>
  </si>
  <si>
    <t>B¶o hiÓm thất nghiệp</t>
  </si>
  <si>
    <t xml:space="preserve">   6 -  Tæng sè C«ng ty liªn kÕt:  01 C«ng ty </t>
  </si>
  <si>
    <t>NhËn cæ tøc</t>
  </si>
  <si>
    <t>TiÒn göi ng©n hµng</t>
  </si>
  <si>
    <t xml:space="preserve"> 7. ChiphÝ tµi chÝnh</t>
  </si>
  <si>
    <t xml:space="preserve">       2. Ph¶i tr¶ néi bé dµi h¹n</t>
  </si>
  <si>
    <t xml:space="preserve">       3. Ph¶i tr¶ dµi h¹n kh¸c</t>
  </si>
  <si>
    <t xml:space="preserve">       4. Vay vµ nî dµi h¹n</t>
  </si>
  <si>
    <r>
      <t xml:space="preserve"> - Nguyªn gi¸ TSC§ cuèi kú ®· khÊu hao hÕt nh­ng vÉn cßn sö dông:  </t>
    </r>
    <r>
      <rPr>
        <b/>
        <sz val="11"/>
        <rFont val=".VnTime"/>
        <family val="2"/>
      </rPr>
      <t>6.420.457.286  ®ång</t>
    </r>
  </si>
  <si>
    <t>QuÝ 2/2013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</si>
</sst>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€_-;\-* #,##0\ _€_-;_-* &quot;-&quot;\ _€_-;_-@_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#,##0;[Red]#,##0"/>
    <numFmt numFmtId="178" formatCode="_(* #,##0_);_(* \(#,##0\);_(* &quot;-&quot;??_);_(@_)"/>
    <numFmt numFmtId="179" formatCode="_ * #,##0.00_ ;_ * \-#,##0.00_ ;_ * &quot;-&quot;??_ ;_ @_ "/>
    <numFmt numFmtId="180" formatCode="_ * #,##0_ ;_ * \-#,##0_ ;_ * &quot;-&quot;??_ ;_ @_ "/>
    <numFmt numFmtId="181" formatCode="_._.* \(#,##0\)_%;_._.* #,##0_)_%;_._.* 0_)_%;_._.@_)_%"/>
    <numFmt numFmtId="182" formatCode="_-* #,##0\ _€_-;\-* #,##0\ _€_-;_-* &quot;-&quot;??\ _€_-;_-@_-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0.000%"/>
    <numFmt numFmtId="187" formatCode="_ * #,##0.00000_ ;_ * \-#,##0.00000_ ;_ * &quot;-&quot;??_ ;_ @_ "/>
    <numFmt numFmtId="188" formatCode="_(* #,##0.00000_);_(* \(#,##0.00000\);_(* &quot;-&quot;??_);_(@_)"/>
    <numFmt numFmtId="189" formatCode="_ * #,##0.0_ ;_ * \-#,##0.0_ ;_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&quot;Bs&quot;\ * #,##0.00_);_(&quot;Bs&quot;\ * \(#,##0.00\);_(&quot;Bs&quot;\ 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Rp&quot;#,##0_);\(&quot;Rp&quot;#,##0\)"/>
    <numFmt numFmtId="204" formatCode="&quot;Rp&quot;#,##0_);[Red]\(&quot;Rp&quot;#,##0\)"/>
    <numFmt numFmtId="205" formatCode="&quot;Rp&quot;#,##0.00_);\(&quot;Rp&quot;#,##0.00\)"/>
    <numFmt numFmtId="206" formatCode="&quot;Rp&quot;#,##0.00_);[Red]\(&quot;Rp&quot;#,##0.00\)"/>
    <numFmt numFmtId="207" formatCode="_(&quot;Rp&quot;* #,##0_);_(&quot;Rp&quot;* \(#,##0\);_(&quot;Rp&quot;* &quot;-&quot;_);_(@_)"/>
    <numFmt numFmtId="208" formatCode="_(&quot;Rp&quot;* #,##0.00_);_(&quot;Rp&quot;* \(#,##0.00\);_(&quot;Rp&quot;* &quot;-&quot;??_);_(@_)"/>
    <numFmt numFmtId="209" formatCode="&quot;€&quot;\ #,##0_);\(&quot;€&quot;\ #,##0\)"/>
    <numFmt numFmtId="210" formatCode="&quot;€&quot;\ #,##0_);[Red]\(&quot;€&quot;\ #,##0\)"/>
    <numFmt numFmtId="211" formatCode="&quot;€&quot;\ #,##0.00_);\(&quot;€&quot;\ #,##0.00\)"/>
    <numFmt numFmtId="212" formatCode="&quot;€&quot;\ #,##0.00_);[Red]\(&quot;€&quot;\ #,##0.00\)"/>
    <numFmt numFmtId="213" formatCode="_(&quot;€&quot;\ * #,##0_);_(&quot;€&quot;\ * \(#,##0\);_(&quot;€&quot;\ * &quot;-&quot;_);_(@_)"/>
    <numFmt numFmtId="214" formatCode="_(&quot;€&quot;\ * #,##0.00_);_(&quot;€&quot;\ * \(#,##0.00\);_(&quot;€&quot;\ * &quot;-&quot;??_);_(@_)"/>
    <numFmt numFmtId="215" formatCode="0.000"/>
    <numFmt numFmtId="216" formatCode="#,##0_ ;\-#,##0\ "/>
    <numFmt numFmtId="217" formatCode="_(* #,##0_);[Red]_(* \(#,##0\);_(* &quot; &quot;??_);_(@_)"/>
    <numFmt numFmtId="218" formatCode="#,##0.0"/>
    <numFmt numFmtId="219" formatCode="_-* #,##0.0\ _€_-;\-* #,##0.0\ _€_-;_-* &quot;-&quot;??\ _€_-;_-@_-"/>
    <numFmt numFmtId="220" formatCode="#,##0_);\(#,##0\);&quot;-&quot;??_)"/>
  </numFmts>
  <fonts count="63">
    <font>
      <sz val="11"/>
      <name val=".VnTime"/>
      <family val="0"/>
    </font>
    <font>
      <sz val="14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name val=".VnTimeH"/>
      <family val="2"/>
    </font>
    <font>
      <sz val="11"/>
      <name val=".VnTimeH"/>
      <family val="2"/>
    </font>
    <font>
      <sz val="10"/>
      <name val=".VnTimeH"/>
      <family val="2"/>
    </font>
    <font>
      <b/>
      <i/>
      <sz val="12"/>
      <name val=".vntime"/>
      <family val="2"/>
    </font>
    <font>
      <b/>
      <i/>
      <sz val="14"/>
      <name val=".VnTime"/>
      <family val="2"/>
    </font>
    <font>
      <sz val="10"/>
      <name val=".VnTime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b/>
      <sz val="14"/>
      <name val=".VnTimeH"/>
      <family val="2"/>
    </font>
    <font>
      <b/>
      <sz val="9"/>
      <name val=".VnTimeH"/>
      <family val="2"/>
    </font>
    <font>
      <sz val="9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b/>
      <sz val="11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i/>
      <sz val="10"/>
      <name val=".VnTime"/>
      <family val="2"/>
    </font>
    <font>
      <sz val="12"/>
      <name val=".VnUniverseH"/>
      <family val="2"/>
    </font>
    <font>
      <sz val="9"/>
      <name val=".VnHelvetInsH"/>
      <family val="2"/>
    </font>
    <font>
      <b/>
      <i/>
      <sz val="9"/>
      <name val=".VnTimeH"/>
      <family val="2"/>
    </font>
    <font>
      <b/>
      <sz val="9"/>
      <color indexed="8"/>
      <name val=".VnTimeH"/>
      <family val="2"/>
    </font>
    <font>
      <sz val="9"/>
      <name val="vnskua"/>
      <family val="2"/>
    </font>
    <font>
      <sz val="8"/>
      <name val=".VnTime"/>
      <family val="2"/>
    </font>
    <font>
      <b/>
      <sz val="10"/>
      <name val="vnskua"/>
      <family val="2"/>
    </font>
    <font>
      <sz val="10"/>
      <name val="vnskua"/>
      <family val="2"/>
    </font>
    <font>
      <i/>
      <sz val="12"/>
      <name val=".VnTime"/>
      <family val="2"/>
    </font>
    <font>
      <b/>
      <sz val="8"/>
      <color indexed="8"/>
      <name val=".VnTimeH"/>
      <family val="2"/>
    </font>
    <font>
      <i/>
      <sz val="11"/>
      <name val=".vntime"/>
      <family val="2"/>
    </font>
    <font>
      <u val="single"/>
      <sz val="11"/>
      <color indexed="12"/>
      <name val=".VnTime"/>
      <family val="2"/>
    </font>
    <font>
      <u val="single"/>
      <sz val="11"/>
      <color indexed="36"/>
      <name val=".VnTime"/>
      <family val="2"/>
    </font>
    <font>
      <sz val="16"/>
      <name val=".VnTimeH"/>
      <family val="2"/>
    </font>
    <font>
      <sz val="16"/>
      <name val=".VnTime"/>
      <family val="2"/>
    </font>
    <font>
      <b/>
      <sz val="8"/>
      <name val=".VnTimeH"/>
      <family val="2"/>
    </font>
    <font>
      <sz val="9"/>
      <name val=".VnVogue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sz val="11"/>
      <name val="Times"/>
      <family val="2"/>
    </font>
    <font>
      <b/>
      <i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H"/>
      <family val="2"/>
    </font>
    <font>
      <b/>
      <sz val="9"/>
      <name val=".VnSouthern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39" fillId="0" borderId="0" applyFill="0" applyBorder="0" applyProtection="0">
      <alignment horizontal="center"/>
    </xf>
    <xf numFmtId="0" fontId="47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40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9" fillId="0" borderId="0" applyFill="0" applyAlignment="0" applyProtection="0"/>
    <xf numFmtId="0" fontId="33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56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5" fillId="0" borderId="13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5" fillId="0" borderId="16" xfId="0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3" fontId="25" fillId="0" borderId="1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18" fillId="0" borderId="11" xfId="0" applyFont="1" applyBorder="1" applyAlignment="1">
      <alignment wrapText="1"/>
    </xf>
    <xf numFmtId="9" fontId="9" fillId="0" borderId="11" xfId="64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0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2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16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9" fillId="0" borderId="11" xfId="0" applyNumberFormat="1" applyFont="1" applyBorder="1" applyAlignment="1" quotePrefix="1">
      <alignment horizontal="center"/>
    </xf>
    <xf numFmtId="4" fontId="9" fillId="0" borderId="17" xfId="0" applyNumberFormat="1" applyFont="1" applyBorder="1" applyAlignment="1" quotePrefix="1">
      <alignment horizontal="center"/>
    </xf>
    <xf numFmtId="0" fontId="36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9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right"/>
    </xf>
    <xf numFmtId="3" fontId="16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177" fontId="2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28" fillId="0" borderId="18" xfId="61" applyNumberFormat="1" applyFont="1" applyBorder="1">
      <alignment/>
      <protection/>
    </xf>
    <xf numFmtId="0" fontId="18" fillId="0" borderId="11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4" fontId="9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9" fillId="0" borderId="11" xfId="60" applyNumberFormat="1" applyFont="1" applyBorder="1">
      <alignment/>
      <protection/>
    </xf>
    <xf numFmtId="4" fontId="16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 horizontal="center"/>
    </xf>
    <xf numFmtId="3" fontId="16" fillId="0" borderId="11" xfId="60" applyNumberFormat="1" applyFont="1" applyBorder="1">
      <alignment/>
      <protection/>
    </xf>
    <xf numFmtId="3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" fontId="16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178" fontId="0" fillId="0" borderId="0" xfId="43" applyNumberFormat="1" applyFont="1" applyAlignment="1">
      <alignment horizontal="left" indent="2"/>
    </xf>
    <xf numFmtId="4" fontId="16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4" fontId="16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9" fillId="0" borderId="11" xfId="60" applyNumberFormat="1" applyFont="1" applyFill="1" applyBorder="1">
      <alignment/>
      <protection/>
    </xf>
    <xf numFmtId="3" fontId="18" fillId="0" borderId="11" xfId="0" applyNumberFormat="1" applyFont="1" applyFill="1" applyBorder="1" applyAlignment="1">
      <alignment horizontal="center"/>
    </xf>
    <xf numFmtId="3" fontId="16" fillId="0" borderId="11" xfId="60" applyNumberFormat="1" applyFont="1" applyFill="1" applyBorder="1">
      <alignment/>
      <protection/>
    </xf>
    <xf numFmtId="3" fontId="19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left" wrapText="1"/>
    </xf>
    <xf numFmtId="4" fontId="18" fillId="0" borderId="11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172" fontId="25" fillId="0" borderId="16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72" fontId="1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 quotePrefix="1">
      <alignment horizontal="center"/>
    </xf>
    <xf numFmtId="172" fontId="18" fillId="0" borderId="11" xfId="0" applyNumberFormat="1" applyFont="1" applyBorder="1" applyAlignment="1" quotePrefix="1">
      <alignment horizontal="center"/>
    </xf>
    <xf numFmtId="172" fontId="18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 quotePrefix="1">
      <alignment horizontal="center"/>
    </xf>
    <xf numFmtId="3" fontId="16" fillId="0" borderId="11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3" fontId="0" fillId="0" borderId="20" xfId="0" applyNumberFormat="1" applyBorder="1" applyAlignment="1">
      <alignment/>
    </xf>
    <xf numFmtId="3" fontId="9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0" fillId="0" borderId="19" xfId="0" applyFont="1" applyBorder="1" applyAlignment="1">
      <alignment horizontal="right"/>
    </xf>
    <xf numFmtId="0" fontId="3" fillId="0" borderId="19" xfId="0" applyFont="1" applyFill="1" applyBorder="1" applyAlignment="1">
      <alignment/>
    </xf>
    <xf numFmtId="3" fontId="16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0" fillId="0" borderId="21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3" fontId="14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21" xfId="0" applyFont="1" applyBorder="1" applyAlignment="1">
      <alignment/>
    </xf>
    <xf numFmtId="3" fontId="9" fillId="0" borderId="2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43" applyNumberFormat="1" applyFont="1" applyAlignment="1">
      <alignment horizontal="left" indent="2"/>
    </xf>
    <xf numFmtId="3" fontId="19" fillId="0" borderId="14" xfId="0" applyNumberFormat="1" applyFont="1" applyFill="1" applyBorder="1" applyAlignment="1">
      <alignment/>
    </xf>
    <xf numFmtId="0" fontId="32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76" fontId="0" fillId="0" borderId="11" xfId="43" applyFont="1" applyBorder="1" applyAlignment="1">
      <alignment/>
    </xf>
    <xf numFmtId="0" fontId="0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/>
    </xf>
    <xf numFmtId="0" fontId="18" fillId="0" borderId="2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 quotePrefix="1">
      <alignment/>
    </xf>
    <xf numFmtId="0" fontId="9" fillId="0" borderId="11" xfId="0" applyFont="1" applyBorder="1" applyAlignment="1" quotePrefix="1">
      <alignment/>
    </xf>
    <xf numFmtId="0" fontId="16" fillId="0" borderId="12" xfId="0" applyFont="1" applyBorder="1" applyAlignment="1">
      <alignment/>
    </xf>
    <xf numFmtId="3" fontId="0" fillId="0" borderId="0" xfId="0" applyNumberFormat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7" fontId="2" fillId="0" borderId="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21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61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172" fontId="25" fillId="0" borderId="13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KQSXKDLL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2"/>
  <sheetViews>
    <sheetView zoomScalePageLayoutView="0" workbookViewId="0" topLeftCell="A1">
      <selection activeCell="B14" sqref="B14:E111"/>
    </sheetView>
  </sheetViews>
  <sheetFormatPr defaultColWidth="8.796875" defaultRowHeight="14.25"/>
  <cols>
    <col min="1" max="1" width="42.5" style="82" customWidth="1"/>
    <col min="2" max="2" width="6.8984375" style="82" customWidth="1"/>
    <col min="3" max="3" width="7.5" style="82" customWidth="1"/>
    <col min="4" max="5" width="15.09765625" style="82" customWidth="1"/>
    <col min="6" max="7" width="13.09765625" style="82" customWidth="1"/>
    <col min="8" max="8" width="13" style="82" customWidth="1"/>
    <col min="9" max="9" width="13.19921875" style="82" customWidth="1"/>
    <col min="10" max="10" width="13.8984375" style="82" customWidth="1"/>
    <col min="11" max="11" width="12.19921875" style="82" customWidth="1"/>
    <col min="12" max="12" width="15.59765625" style="82" customWidth="1"/>
    <col min="13" max="13" width="17.19921875" style="82" customWidth="1"/>
    <col min="14" max="14" width="16.09765625" style="82" customWidth="1"/>
    <col min="15" max="15" width="12.3984375" style="82" customWidth="1"/>
    <col min="16" max="16384" width="9" style="82" customWidth="1"/>
  </cols>
  <sheetData>
    <row r="3" spans="1:5" ht="18">
      <c r="A3" s="51" t="s">
        <v>770</v>
      </c>
      <c r="B3" s="47"/>
      <c r="C3" s="261" t="s">
        <v>319</v>
      </c>
      <c r="D3" s="261"/>
      <c r="E3" s="261"/>
    </row>
    <row r="4" spans="2:5" ht="14.25">
      <c r="B4" s="21"/>
      <c r="C4" s="263" t="s">
        <v>467</v>
      </c>
      <c r="D4" s="263"/>
      <c r="E4" s="263"/>
    </row>
    <row r="5" spans="1:5" ht="15">
      <c r="A5" s="20"/>
      <c r="B5" s="21"/>
      <c r="C5" s="263" t="s">
        <v>468</v>
      </c>
      <c r="D5" s="263"/>
      <c r="E5" s="263"/>
    </row>
    <row r="6" spans="1:5" ht="15">
      <c r="A6" s="20"/>
      <c r="B6" s="21"/>
      <c r="C6" s="53"/>
      <c r="D6" s="53"/>
      <c r="E6" s="53"/>
    </row>
    <row r="7" spans="1:5" ht="24.75" customHeight="1">
      <c r="A7" s="262" t="s">
        <v>348</v>
      </c>
      <c r="B7" s="262"/>
      <c r="C7" s="262"/>
      <c r="D7" s="262"/>
      <c r="E7" s="262"/>
    </row>
    <row r="8" spans="1:5" ht="15.75">
      <c r="A8" s="264" t="s">
        <v>797</v>
      </c>
      <c r="B8" s="264"/>
      <c r="C8" s="264"/>
      <c r="D8" s="264"/>
      <c r="E8" s="264"/>
    </row>
    <row r="9" spans="1:5" ht="15">
      <c r="A9" s="265" t="s">
        <v>798</v>
      </c>
      <c r="B9" s="265"/>
      <c r="C9" s="265"/>
      <c r="D9" s="265"/>
      <c r="E9" s="265"/>
    </row>
    <row r="10" spans="1:5" ht="15.75">
      <c r="A10" s="18"/>
      <c r="B10" s="18"/>
      <c r="C10" s="18"/>
      <c r="D10" s="266" t="s">
        <v>347</v>
      </c>
      <c r="E10" s="266"/>
    </row>
    <row r="11" spans="1:5" ht="14.25" customHeight="1">
      <c r="A11" s="255" t="s">
        <v>189</v>
      </c>
      <c r="B11" s="255" t="s">
        <v>191</v>
      </c>
      <c r="C11" s="255" t="s">
        <v>132</v>
      </c>
      <c r="D11" s="255" t="s">
        <v>346</v>
      </c>
      <c r="E11" s="255" t="s">
        <v>351</v>
      </c>
    </row>
    <row r="12" spans="1:5" ht="14.25">
      <c r="A12" s="257"/>
      <c r="B12" s="257"/>
      <c r="C12" s="257"/>
      <c r="D12" s="257"/>
      <c r="E12" s="256"/>
    </row>
    <row r="13" spans="1:5" ht="14.25">
      <c r="A13" s="84" t="s">
        <v>218</v>
      </c>
      <c r="B13" s="84" t="s">
        <v>219</v>
      </c>
      <c r="C13" s="84" t="s">
        <v>458</v>
      </c>
      <c r="D13" s="84">
        <v>1</v>
      </c>
      <c r="E13" s="84">
        <v>2</v>
      </c>
    </row>
    <row r="14" spans="1:5" ht="15.75" customHeight="1">
      <c r="A14" s="134" t="s">
        <v>779</v>
      </c>
      <c r="B14" s="135" t="s">
        <v>57</v>
      </c>
      <c r="C14" s="135"/>
      <c r="D14" s="115">
        <v>74197043932</v>
      </c>
      <c r="E14" s="115">
        <f>+E15+E18+E21+E28+E31</f>
        <v>61728501980</v>
      </c>
    </row>
    <row r="15" spans="1:5" ht="15.75" customHeight="1">
      <c r="A15" s="113" t="s">
        <v>780</v>
      </c>
      <c r="B15" s="114" t="s">
        <v>58</v>
      </c>
      <c r="C15" s="136"/>
      <c r="D15" s="115">
        <v>3560145531</v>
      </c>
      <c r="E15" s="115">
        <f>SUM(E16:E17)</f>
        <v>7067577976</v>
      </c>
    </row>
    <row r="16" spans="1:5" ht="15.75" customHeight="1">
      <c r="A16" s="109" t="s">
        <v>811</v>
      </c>
      <c r="B16" s="110" t="s">
        <v>119</v>
      </c>
      <c r="C16" s="111" t="s">
        <v>154</v>
      </c>
      <c r="D16" s="112">
        <v>3560145531</v>
      </c>
      <c r="E16" s="112">
        <v>7067577976</v>
      </c>
    </row>
    <row r="17" spans="1:5" ht="15.75" customHeight="1">
      <c r="A17" s="109" t="s">
        <v>152</v>
      </c>
      <c r="B17" s="110" t="s">
        <v>120</v>
      </c>
      <c r="C17" s="111"/>
      <c r="D17" s="112"/>
      <c r="E17" s="112"/>
    </row>
    <row r="18" spans="1:5" ht="15.75" customHeight="1">
      <c r="A18" s="113" t="s">
        <v>236</v>
      </c>
      <c r="B18" s="114" t="s">
        <v>237</v>
      </c>
      <c r="C18" s="136" t="s">
        <v>155</v>
      </c>
      <c r="D18" s="115">
        <v>0</v>
      </c>
      <c r="E18" s="115">
        <v>0</v>
      </c>
    </row>
    <row r="19" spans="1:5" ht="15.75" customHeight="1">
      <c r="A19" s="109" t="s">
        <v>153</v>
      </c>
      <c r="B19" s="110" t="s">
        <v>238</v>
      </c>
      <c r="C19" s="111"/>
      <c r="D19" s="112"/>
      <c r="E19" s="112"/>
    </row>
    <row r="20" spans="1:5" ht="15.75" customHeight="1">
      <c r="A20" s="109" t="s">
        <v>110</v>
      </c>
      <c r="B20" s="110" t="s">
        <v>54</v>
      </c>
      <c r="C20" s="111"/>
      <c r="D20" s="112"/>
      <c r="E20" s="112"/>
    </row>
    <row r="21" spans="1:5" ht="15.75" customHeight="1">
      <c r="A21" s="113" t="s">
        <v>731</v>
      </c>
      <c r="B21" s="114" t="s">
        <v>55</v>
      </c>
      <c r="C21" s="136"/>
      <c r="D21" s="115">
        <v>45020411502</v>
      </c>
      <c r="E21" s="115">
        <f>SUM(E22:E27)</f>
        <v>35614238980</v>
      </c>
    </row>
    <row r="22" spans="1:5" ht="15.75" customHeight="1">
      <c r="A22" s="109" t="s">
        <v>619</v>
      </c>
      <c r="B22" s="110" t="s">
        <v>56</v>
      </c>
      <c r="C22" s="111"/>
      <c r="D22" s="112">
        <v>26122787620</v>
      </c>
      <c r="E22" s="112">
        <v>17390361030</v>
      </c>
    </row>
    <row r="23" spans="1:5" ht="15.75" customHeight="1">
      <c r="A23" s="109" t="s">
        <v>620</v>
      </c>
      <c r="B23" s="110" t="s">
        <v>490</v>
      </c>
      <c r="C23" s="111"/>
      <c r="D23" s="112">
        <v>14378736736</v>
      </c>
      <c r="E23" s="112">
        <v>14524506736</v>
      </c>
    </row>
    <row r="24" spans="1:5" ht="15.75" customHeight="1">
      <c r="A24" s="109" t="s">
        <v>732</v>
      </c>
      <c r="B24" s="110" t="s">
        <v>491</v>
      </c>
      <c r="C24" s="111"/>
      <c r="D24" s="112"/>
      <c r="E24" s="112"/>
    </row>
    <row r="25" spans="1:5" ht="15.75" customHeight="1">
      <c r="A25" s="109" t="s">
        <v>621</v>
      </c>
      <c r="B25" s="110" t="s">
        <v>492</v>
      </c>
      <c r="C25" s="111"/>
      <c r="D25" s="112"/>
      <c r="E25" s="112"/>
    </row>
    <row r="26" spans="1:5" ht="15.75" customHeight="1">
      <c r="A26" s="109" t="s">
        <v>579</v>
      </c>
      <c r="B26" s="111">
        <v>135</v>
      </c>
      <c r="C26" s="111" t="s">
        <v>156</v>
      </c>
      <c r="D26" s="112">
        <v>4518887146</v>
      </c>
      <c r="E26" s="112">
        <v>3699371214</v>
      </c>
    </row>
    <row r="27" spans="1:5" ht="15.75" customHeight="1">
      <c r="A27" s="109" t="s">
        <v>580</v>
      </c>
      <c r="B27" s="110" t="s">
        <v>496</v>
      </c>
      <c r="C27" s="111"/>
      <c r="D27" s="112"/>
      <c r="E27" s="112"/>
    </row>
    <row r="28" spans="1:5" ht="15.75" customHeight="1">
      <c r="A28" s="113" t="s">
        <v>497</v>
      </c>
      <c r="B28" s="114" t="s">
        <v>498</v>
      </c>
      <c r="C28" s="136"/>
      <c r="D28" s="115">
        <v>23315896215</v>
      </c>
      <c r="E28" s="115">
        <f>SUM(E29:E30)</f>
        <v>17770299855</v>
      </c>
    </row>
    <row r="29" spans="1:5" ht="15.75" customHeight="1">
      <c r="A29" s="109" t="s">
        <v>581</v>
      </c>
      <c r="B29" s="110" t="s">
        <v>499</v>
      </c>
      <c r="C29" s="111" t="s">
        <v>157</v>
      </c>
      <c r="D29" s="112">
        <v>23315896215</v>
      </c>
      <c r="E29" s="112">
        <v>17770299855</v>
      </c>
    </row>
    <row r="30" spans="1:5" ht="15.75" customHeight="1">
      <c r="A30" s="109" t="s">
        <v>287</v>
      </c>
      <c r="B30" s="110" t="s">
        <v>500</v>
      </c>
      <c r="C30" s="111"/>
      <c r="D30" s="112"/>
      <c r="E30" s="112"/>
    </row>
    <row r="31" spans="1:5" ht="15.75" customHeight="1">
      <c r="A31" s="113" t="s">
        <v>288</v>
      </c>
      <c r="B31" s="114" t="s">
        <v>501</v>
      </c>
      <c r="C31" s="136"/>
      <c r="D31" s="115">
        <v>2300590684</v>
      </c>
      <c r="E31" s="115">
        <f>SUM(E32:E35)</f>
        <v>1276385169</v>
      </c>
    </row>
    <row r="32" spans="1:5" ht="15.75" customHeight="1">
      <c r="A32" s="109" t="s">
        <v>228</v>
      </c>
      <c r="B32" s="110" t="s">
        <v>502</v>
      </c>
      <c r="C32" s="111"/>
      <c r="D32" s="112">
        <v>111067000</v>
      </c>
      <c r="E32" s="112"/>
    </row>
    <row r="33" spans="1:5" ht="15.75" customHeight="1">
      <c r="A33" s="109" t="s">
        <v>733</v>
      </c>
      <c r="B33" s="110" t="s">
        <v>629</v>
      </c>
      <c r="C33" s="111"/>
      <c r="D33" s="112"/>
      <c r="E33" s="112"/>
    </row>
    <row r="34" spans="1:5" ht="15.75" customHeight="1">
      <c r="A34" s="109" t="s">
        <v>370</v>
      </c>
      <c r="B34" s="111">
        <v>154</v>
      </c>
      <c r="C34" s="111" t="s">
        <v>158</v>
      </c>
      <c r="D34" s="112">
        <v>1647495784</v>
      </c>
      <c r="E34" s="112">
        <v>934633669</v>
      </c>
    </row>
    <row r="35" spans="1:5" ht="15.75" customHeight="1">
      <c r="A35" s="109" t="s">
        <v>734</v>
      </c>
      <c r="B35" s="110" t="s">
        <v>229</v>
      </c>
      <c r="C35" s="111"/>
      <c r="D35" s="112">
        <v>542027900</v>
      </c>
      <c r="E35" s="112">
        <v>341751500</v>
      </c>
    </row>
    <row r="36" spans="1:5" ht="15.75" customHeight="1">
      <c r="A36" s="113" t="s">
        <v>720</v>
      </c>
      <c r="B36" s="114" t="s">
        <v>485</v>
      </c>
      <c r="C36" s="136"/>
      <c r="D36" s="115">
        <v>58941029638</v>
      </c>
      <c r="E36" s="115">
        <f>+E37+E43+E54+E57+E62</f>
        <v>67687649691</v>
      </c>
    </row>
    <row r="37" spans="1:5" ht="15.75" customHeight="1">
      <c r="A37" s="113" t="s">
        <v>230</v>
      </c>
      <c r="B37" s="114" t="s">
        <v>486</v>
      </c>
      <c r="C37" s="111"/>
      <c r="D37" s="115">
        <v>0</v>
      </c>
      <c r="E37" s="115">
        <f>SUM(E38:E42)</f>
        <v>0</v>
      </c>
    </row>
    <row r="38" spans="1:5" ht="15.75" customHeight="1">
      <c r="A38" s="109" t="s">
        <v>231</v>
      </c>
      <c r="B38" s="110" t="s">
        <v>487</v>
      </c>
      <c r="C38" s="111"/>
      <c r="D38" s="112"/>
      <c r="E38" s="112"/>
    </row>
    <row r="39" spans="1:5" ht="15.75" customHeight="1">
      <c r="A39" s="109" t="s">
        <v>654</v>
      </c>
      <c r="B39" s="111">
        <v>212</v>
      </c>
      <c r="C39" s="111"/>
      <c r="D39" s="112"/>
      <c r="E39" s="112"/>
    </row>
    <row r="40" spans="1:5" ht="15.75" customHeight="1">
      <c r="A40" s="109" t="s">
        <v>352</v>
      </c>
      <c r="B40" s="111">
        <v>213</v>
      </c>
      <c r="C40" s="111" t="s">
        <v>159</v>
      </c>
      <c r="D40" s="112"/>
      <c r="E40" s="112"/>
    </row>
    <row r="41" spans="1:5" ht="15.75" customHeight="1">
      <c r="A41" s="109" t="s">
        <v>353</v>
      </c>
      <c r="B41" s="111">
        <v>218</v>
      </c>
      <c r="C41" s="111" t="s">
        <v>160</v>
      </c>
      <c r="D41" s="112">
        <v>173883827</v>
      </c>
      <c r="E41" s="112">
        <v>42701000</v>
      </c>
    </row>
    <row r="42" spans="1:5" ht="15.75" customHeight="1">
      <c r="A42" s="109" t="s">
        <v>265</v>
      </c>
      <c r="B42" s="110" t="s">
        <v>81</v>
      </c>
      <c r="C42" s="111"/>
      <c r="D42" s="112">
        <v>-173883827</v>
      </c>
      <c r="E42" s="112">
        <v>-42701000</v>
      </c>
    </row>
    <row r="43" spans="1:5" ht="15.75" customHeight="1">
      <c r="A43" s="113" t="s">
        <v>232</v>
      </c>
      <c r="B43" s="114" t="s">
        <v>82</v>
      </c>
      <c r="C43" s="136"/>
      <c r="D43" s="115">
        <v>51661596138</v>
      </c>
      <c r="E43" s="115">
        <f>+E44+E47+E50+E53</f>
        <v>55188356912</v>
      </c>
    </row>
    <row r="44" spans="1:5" ht="15.75" customHeight="1">
      <c r="A44" s="109" t="s">
        <v>140</v>
      </c>
      <c r="B44" s="110" t="s">
        <v>83</v>
      </c>
      <c r="C44" s="111" t="s">
        <v>162</v>
      </c>
      <c r="D44" s="115">
        <v>50425717785</v>
      </c>
      <c r="E44" s="115">
        <f>SUM(E45:E46)</f>
        <v>53980190150</v>
      </c>
    </row>
    <row r="45" spans="1:5" ht="15.75" customHeight="1">
      <c r="A45" s="109" t="s">
        <v>141</v>
      </c>
      <c r="B45" s="110" t="s">
        <v>84</v>
      </c>
      <c r="C45" s="111"/>
      <c r="D45" s="112">
        <v>99279262612</v>
      </c>
      <c r="E45" s="112">
        <v>99999260389</v>
      </c>
    </row>
    <row r="46" spans="1:5" ht="15.75" customHeight="1">
      <c r="A46" s="109" t="s">
        <v>267</v>
      </c>
      <c r="B46" s="110" t="s">
        <v>142</v>
      </c>
      <c r="C46" s="111"/>
      <c r="D46" s="112">
        <v>-48853544827</v>
      </c>
      <c r="E46" s="112">
        <v>-46019070239</v>
      </c>
    </row>
    <row r="47" spans="1:5" ht="15.75" customHeight="1">
      <c r="A47" s="109" t="s">
        <v>663</v>
      </c>
      <c r="B47" s="110" t="s">
        <v>664</v>
      </c>
      <c r="C47" s="111" t="s">
        <v>161</v>
      </c>
      <c r="D47" s="116"/>
      <c r="E47" s="112"/>
    </row>
    <row r="48" spans="1:5" ht="15.75" customHeight="1">
      <c r="A48" s="109" t="s">
        <v>141</v>
      </c>
      <c r="B48" s="110" t="s">
        <v>665</v>
      </c>
      <c r="C48" s="111"/>
      <c r="D48" s="112"/>
      <c r="E48" s="112"/>
    </row>
    <row r="49" spans="1:5" ht="15.75" customHeight="1">
      <c r="A49" s="109" t="s">
        <v>267</v>
      </c>
      <c r="B49" s="110" t="s">
        <v>666</v>
      </c>
      <c r="C49" s="111"/>
      <c r="D49" s="112"/>
      <c r="E49" s="112"/>
    </row>
    <row r="50" spans="1:5" ht="15.75" customHeight="1">
      <c r="A50" s="109" t="s">
        <v>185</v>
      </c>
      <c r="B50" s="110" t="s">
        <v>186</v>
      </c>
      <c r="C50" s="111" t="s">
        <v>163</v>
      </c>
      <c r="D50" s="115"/>
      <c r="E50" s="112"/>
    </row>
    <row r="51" spans="1:5" ht="15.75" customHeight="1">
      <c r="A51" s="109" t="s">
        <v>141</v>
      </c>
      <c r="B51" s="110" t="s">
        <v>85</v>
      </c>
      <c r="C51" s="111"/>
      <c r="D51" s="112"/>
      <c r="E51" s="112"/>
    </row>
    <row r="52" spans="1:5" ht="15.75" customHeight="1">
      <c r="A52" s="109" t="s">
        <v>267</v>
      </c>
      <c r="B52" s="110" t="s">
        <v>658</v>
      </c>
      <c r="C52" s="111"/>
      <c r="D52" s="112"/>
      <c r="E52" s="112"/>
    </row>
    <row r="53" spans="1:5" ht="15.75" customHeight="1">
      <c r="A53" s="109" t="s">
        <v>174</v>
      </c>
      <c r="B53" s="110" t="s">
        <v>632</v>
      </c>
      <c r="C53" s="111" t="s">
        <v>164</v>
      </c>
      <c r="D53" s="112">
        <v>1235878353</v>
      </c>
      <c r="E53" s="112">
        <v>1208166762</v>
      </c>
    </row>
    <row r="54" spans="1:5" ht="15.75" customHeight="1">
      <c r="A54" s="113" t="s">
        <v>175</v>
      </c>
      <c r="B54" s="114" t="s">
        <v>633</v>
      </c>
      <c r="C54" s="136" t="s">
        <v>165</v>
      </c>
      <c r="D54" s="115"/>
      <c r="E54" s="112">
        <v>0</v>
      </c>
    </row>
    <row r="55" spans="1:5" ht="15.75" customHeight="1">
      <c r="A55" s="109" t="s">
        <v>176</v>
      </c>
      <c r="B55" s="110" t="s">
        <v>634</v>
      </c>
      <c r="C55" s="111"/>
      <c r="D55" s="112"/>
      <c r="E55" s="112"/>
    </row>
    <row r="56" spans="1:5" ht="15.75" customHeight="1">
      <c r="A56" s="109" t="s">
        <v>177</v>
      </c>
      <c r="B56" s="110" t="s">
        <v>578</v>
      </c>
      <c r="C56" s="111"/>
      <c r="D56" s="112"/>
      <c r="E56" s="112"/>
    </row>
    <row r="57" spans="1:5" ht="15.75" customHeight="1">
      <c r="A57" s="113" t="s">
        <v>178</v>
      </c>
      <c r="B57" s="114" t="s">
        <v>635</v>
      </c>
      <c r="C57" s="136"/>
      <c r="D57" s="115">
        <v>0</v>
      </c>
      <c r="E57" s="115">
        <f>SUM(E58:E61)</f>
        <v>4242191181</v>
      </c>
    </row>
    <row r="58" spans="1:5" ht="15.75" customHeight="1">
      <c r="A58" s="109" t="s">
        <v>179</v>
      </c>
      <c r="B58" s="110" t="s">
        <v>180</v>
      </c>
      <c r="C58" s="111"/>
      <c r="D58" s="112"/>
      <c r="E58" s="112"/>
    </row>
    <row r="59" spans="1:5" ht="15.75" customHeight="1">
      <c r="A59" s="109" t="s">
        <v>181</v>
      </c>
      <c r="B59" s="110" t="s">
        <v>182</v>
      </c>
      <c r="C59" s="111"/>
      <c r="D59" s="112"/>
      <c r="E59" s="112">
        <v>4242191181</v>
      </c>
    </row>
    <row r="60" spans="1:5" ht="15.75" customHeight="1">
      <c r="A60" s="109" t="s">
        <v>183</v>
      </c>
      <c r="B60" s="110" t="s">
        <v>184</v>
      </c>
      <c r="C60" s="111" t="s">
        <v>166</v>
      </c>
      <c r="D60" s="112"/>
      <c r="E60" s="112"/>
    </row>
    <row r="61" spans="1:5" ht="15.75" customHeight="1">
      <c r="A61" s="109" t="s">
        <v>364</v>
      </c>
      <c r="B61" s="110" t="s">
        <v>365</v>
      </c>
      <c r="C61" s="111"/>
      <c r="D61" s="112"/>
      <c r="E61" s="112"/>
    </row>
    <row r="62" spans="1:5" ht="15.75" customHeight="1">
      <c r="A62" s="113" t="s">
        <v>366</v>
      </c>
      <c r="B62" s="114" t="s">
        <v>367</v>
      </c>
      <c r="C62" s="136"/>
      <c r="D62" s="115">
        <v>7279433500</v>
      </c>
      <c r="E62" s="115">
        <f>SUM(E63:E65)</f>
        <v>8257101598</v>
      </c>
    </row>
    <row r="63" spans="1:5" ht="15.75" customHeight="1">
      <c r="A63" s="109" t="s">
        <v>368</v>
      </c>
      <c r="B63" s="110" t="s">
        <v>369</v>
      </c>
      <c r="C63" s="111" t="s">
        <v>167</v>
      </c>
      <c r="D63" s="112">
        <v>7060248150</v>
      </c>
      <c r="E63" s="112">
        <v>8009050065</v>
      </c>
    </row>
    <row r="64" spans="1:5" ht="15.75" customHeight="1">
      <c r="A64" s="109" t="s">
        <v>660</v>
      </c>
      <c r="B64" s="110" t="s">
        <v>661</v>
      </c>
      <c r="C64" s="111" t="s">
        <v>169</v>
      </c>
      <c r="D64" s="112">
        <v>211685350</v>
      </c>
      <c r="E64" s="112">
        <v>240551533</v>
      </c>
    </row>
    <row r="65" spans="1:5" ht="15.75" customHeight="1">
      <c r="A65" s="109" t="s">
        <v>662</v>
      </c>
      <c r="B65" s="110" t="s">
        <v>80</v>
      </c>
      <c r="C65" s="111"/>
      <c r="D65" s="112">
        <v>7500000</v>
      </c>
      <c r="E65" s="112">
        <v>7500000</v>
      </c>
    </row>
    <row r="66" spans="1:5" ht="15.75" customHeight="1">
      <c r="A66" s="137" t="s">
        <v>459</v>
      </c>
      <c r="B66" s="138">
        <v>269</v>
      </c>
      <c r="C66" s="138"/>
      <c r="D66" s="139"/>
      <c r="E66" s="139"/>
    </row>
    <row r="67" spans="1:5" ht="15.75" customHeight="1">
      <c r="A67" s="117" t="s">
        <v>566</v>
      </c>
      <c r="B67" s="114" t="s">
        <v>567</v>
      </c>
      <c r="C67" s="136"/>
      <c r="D67" s="115">
        <f>+D36+D14</f>
        <v>133138073570</v>
      </c>
      <c r="E67" s="115">
        <f>+E36+E14</f>
        <v>129416151671</v>
      </c>
    </row>
    <row r="68" spans="1:5" ht="15.75" customHeight="1">
      <c r="A68" s="117" t="s">
        <v>636</v>
      </c>
      <c r="B68" s="114" t="s">
        <v>637</v>
      </c>
      <c r="C68" s="111"/>
      <c r="D68" s="112"/>
      <c r="E68" s="112"/>
    </row>
    <row r="69" spans="1:5" ht="15.75" customHeight="1">
      <c r="A69" s="113" t="s">
        <v>751</v>
      </c>
      <c r="B69" s="114" t="s">
        <v>638</v>
      </c>
      <c r="C69" s="136"/>
      <c r="D69" s="115">
        <v>55043360491</v>
      </c>
      <c r="E69" s="115">
        <f>E70+E82</f>
        <v>50427498992</v>
      </c>
    </row>
    <row r="70" spans="1:5" ht="15.75" customHeight="1">
      <c r="A70" s="113" t="s">
        <v>644</v>
      </c>
      <c r="B70" s="114" t="s">
        <v>645</v>
      </c>
      <c r="C70" s="136"/>
      <c r="D70" s="115">
        <v>54939620491</v>
      </c>
      <c r="E70" s="115">
        <f>SUM(E71:E81)</f>
        <v>50374758992</v>
      </c>
    </row>
    <row r="71" spans="1:5" ht="15.75" customHeight="1">
      <c r="A71" s="109" t="s">
        <v>568</v>
      </c>
      <c r="B71" s="110" t="s">
        <v>646</v>
      </c>
      <c r="C71" s="111" t="s">
        <v>168</v>
      </c>
      <c r="D71" s="112"/>
      <c r="E71" s="112">
        <v>3000000000</v>
      </c>
    </row>
    <row r="72" spans="1:5" ht="15.75" customHeight="1">
      <c r="A72" s="109" t="s">
        <v>570</v>
      </c>
      <c r="B72" s="110" t="s">
        <v>647</v>
      </c>
      <c r="C72" s="111"/>
      <c r="D72" s="112">
        <v>22587431401</v>
      </c>
      <c r="E72" s="112">
        <v>18231998897</v>
      </c>
    </row>
    <row r="73" spans="1:5" ht="15.75" customHeight="1">
      <c r="A73" s="109" t="s">
        <v>571</v>
      </c>
      <c r="B73" s="110" t="s">
        <v>47</v>
      </c>
      <c r="C73" s="111"/>
      <c r="D73" s="112">
        <v>25875511632</v>
      </c>
      <c r="E73" s="112">
        <v>24831685783</v>
      </c>
    </row>
    <row r="74" spans="1:5" ht="15.75" customHeight="1">
      <c r="A74" s="109" t="s">
        <v>572</v>
      </c>
      <c r="B74" s="110" t="s">
        <v>48</v>
      </c>
      <c r="C74" s="111" t="s">
        <v>170</v>
      </c>
      <c r="D74" s="112">
        <v>381776313</v>
      </c>
      <c r="E74" s="112">
        <v>947269991</v>
      </c>
    </row>
    <row r="75" spans="1:5" ht="15.75" customHeight="1">
      <c r="A75" s="109" t="s">
        <v>268</v>
      </c>
      <c r="B75" s="110" t="s">
        <v>49</v>
      </c>
      <c r="C75" s="111"/>
      <c r="D75" s="112">
        <v>3893759923</v>
      </c>
      <c r="E75" s="112">
        <v>1411044720</v>
      </c>
    </row>
    <row r="76" spans="1:5" ht="15.75" customHeight="1">
      <c r="A76" s="109" t="s">
        <v>92</v>
      </c>
      <c r="B76" s="110" t="s">
        <v>50</v>
      </c>
      <c r="C76" s="111" t="s">
        <v>613</v>
      </c>
      <c r="D76" s="112">
        <v>522443568</v>
      </c>
      <c r="E76" s="112">
        <v>182444282</v>
      </c>
    </row>
    <row r="77" spans="1:5" ht="15.75" customHeight="1">
      <c r="A77" s="109" t="s">
        <v>93</v>
      </c>
      <c r="B77" s="110" t="s">
        <v>51</v>
      </c>
      <c r="C77" s="111"/>
      <c r="D77" s="112"/>
      <c r="E77" s="112"/>
    </row>
    <row r="78" spans="1:5" ht="15.75" customHeight="1">
      <c r="A78" s="109" t="s">
        <v>94</v>
      </c>
      <c r="B78" s="110" t="s">
        <v>52</v>
      </c>
      <c r="C78" s="111"/>
      <c r="D78" s="112"/>
      <c r="E78" s="112"/>
    </row>
    <row r="79" spans="1:5" ht="15.75" customHeight="1">
      <c r="A79" s="109" t="s">
        <v>95</v>
      </c>
      <c r="B79" s="110" t="s">
        <v>439</v>
      </c>
      <c r="C79" s="111" t="s">
        <v>614</v>
      </c>
      <c r="D79" s="112">
        <v>1307457955</v>
      </c>
      <c r="E79" s="112">
        <v>1232192820</v>
      </c>
    </row>
    <row r="80" spans="1:5" ht="15.75" customHeight="1">
      <c r="A80" s="109" t="s">
        <v>269</v>
      </c>
      <c r="B80" s="111">
        <v>320</v>
      </c>
      <c r="C80" s="111"/>
      <c r="D80" s="112"/>
      <c r="E80" s="112"/>
    </row>
    <row r="81" spans="1:5" ht="15.75" customHeight="1">
      <c r="A81" s="109" t="s">
        <v>433</v>
      </c>
      <c r="B81" s="111">
        <v>323</v>
      </c>
      <c r="C81" s="111"/>
      <c r="D81" s="112">
        <v>371239699</v>
      </c>
      <c r="E81" s="112">
        <v>538122499</v>
      </c>
    </row>
    <row r="82" spans="1:5" ht="15.75" customHeight="1">
      <c r="A82" s="113" t="s">
        <v>264</v>
      </c>
      <c r="B82" s="136">
        <v>330</v>
      </c>
      <c r="C82" s="136"/>
      <c r="D82" s="115">
        <v>103740000</v>
      </c>
      <c r="E82" s="115">
        <v>52740000</v>
      </c>
    </row>
    <row r="83" spans="1:5" ht="15.75" customHeight="1">
      <c r="A83" s="109" t="s">
        <v>436</v>
      </c>
      <c r="B83" s="111">
        <v>331</v>
      </c>
      <c r="C83" s="111"/>
      <c r="D83" s="112"/>
      <c r="E83" s="112"/>
    </row>
    <row r="84" spans="1:5" ht="15.75" customHeight="1">
      <c r="A84" s="109" t="s">
        <v>826</v>
      </c>
      <c r="B84" s="111">
        <v>332</v>
      </c>
      <c r="C84" s="111" t="s">
        <v>615</v>
      </c>
      <c r="D84" s="112"/>
      <c r="E84" s="112"/>
    </row>
    <row r="85" spans="1:5" ht="15.75" customHeight="1">
      <c r="A85" s="109" t="s">
        <v>827</v>
      </c>
      <c r="B85" s="111">
        <v>333</v>
      </c>
      <c r="C85" s="111"/>
      <c r="D85" s="112">
        <v>103740000</v>
      </c>
      <c r="E85" s="112">
        <v>52740000</v>
      </c>
    </row>
    <row r="86" spans="1:5" ht="15.75" customHeight="1">
      <c r="A86" s="109" t="s">
        <v>828</v>
      </c>
      <c r="B86" s="111">
        <v>334</v>
      </c>
      <c r="C86" s="111" t="s">
        <v>616</v>
      </c>
      <c r="D86" s="112"/>
      <c r="E86" s="112"/>
    </row>
    <row r="87" spans="1:5" ht="15.75" customHeight="1">
      <c r="A87" s="109" t="s">
        <v>40</v>
      </c>
      <c r="B87" s="111">
        <v>335</v>
      </c>
      <c r="C87" s="111" t="s">
        <v>169</v>
      </c>
      <c r="D87" s="112"/>
      <c r="E87" s="112"/>
    </row>
    <row r="88" spans="1:5" ht="15.75" customHeight="1">
      <c r="A88" s="109" t="s">
        <v>480</v>
      </c>
      <c r="B88" s="111">
        <v>336</v>
      </c>
      <c r="C88" s="111"/>
      <c r="D88" s="112"/>
      <c r="E88" s="112"/>
    </row>
    <row r="89" spans="1:5" ht="15.75" customHeight="1">
      <c r="A89" s="109" t="s">
        <v>349</v>
      </c>
      <c r="B89" s="111">
        <v>337</v>
      </c>
      <c r="C89" s="111"/>
      <c r="D89" s="112"/>
      <c r="E89" s="112"/>
    </row>
    <row r="90" spans="1:5" ht="15.75" customHeight="1">
      <c r="A90" s="109" t="s">
        <v>434</v>
      </c>
      <c r="B90" s="111">
        <v>338</v>
      </c>
      <c r="C90" s="111"/>
      <c r="D90" s="112"/>
      <c r="E90" s="112"/>
    </row>
    <row r="91" spans="1:5" ht="15.75" customHeight="1">
      <c r="A91" s="109" t="s">
        <v>639</v>
      </c>
      <c r="B91" s="166">
        <v>339</v>
      </c>
      <c r="C91" s="111"/>
      <c r="D91" s="112"/>
      <c r="E91" s="112"/>
    </row>
    <row r="92" spans="1:5" ht="15.75" customHeight="1">
      <c r="A92" s="109" t="s">
        <v>640</v>
      </c>
      <c r="B92" s="166">
        <v>340</v>
      </c>
      <c r="C92" s="111"/>
      <c r="D92" s="112"/>
      <c r="E92" s="112"/>
    </row>
    <row r="93" spans="1:5" ht="15.75" customHeight="1">
      <c r="A93" s="113" t="s">
        <v>750</v>
      </c>
      <c r="B93" s="114" t="s">
        <v>97</v>
      </c>
      <c r="C93" s="136"/>
      <c r="D93" s="115">
        <v>78094713079</v>
      </c>
      <c r="E93" s="115">
        <f>E94+E107</f>
        <v>78988652679</v>
      </c>
    </row>
    <row r="94" spans="1:5" ht="15.75" customHeight="1">
      <c r="A94" s="113" t="s">
        <v>98</v>
      </c>
      <c r="B94" s="114" t="s">
        <v>99</v>
      </c>
      <c r="C94" s="136" t="s">
        <v>617</v>
      </c>
      <c r="D94" s="115">
        <v>78094713079</v>
      </c>
      <c r="E94" s="115">
        <f>SUM(E95:E106)</f>
        <v>78988652679</v>
      </c>
    </row>
    <row r="95" spans="1:5" ht="15.75" customHeight="1">
      <c r="A95" s="109" t="s">
        <v>506</v>
      </c>
      <c r="B95" s="110" t="s">
        <v>100</v>
      </c>
      <c r="C95" s="111"/>
      <c r="D95" s="112">
        <v>55680000000</v>
      </c>
      <c r="E95" s="112">
        <v>55680000000</v>
      </c>
    </row>
    <row r="96" spans="1:5" ht="15.75" customHeight="1">
      <c r="A96" s="109" t="s">
        <v>507</v>
      </c>
      <c r="B96" s="110" t="s">
        <v>101</v>
      </c>
      <c r="C96" s="111"/>
      <c r="D96" s="112">
        <v>6024502460</v>
      </c>
      <c r="E96" s="112">
        <v>6024502460</v>
      </c>
    </row>
    <row r="97" spans="1:5" ht="15.75" customHeight="1">
      <c r="A97" s="109" t="s">
        <v>354</v>
      </c>
      <c r="B97" s="110" t="s">
        <v>102</v>
      </c>
      <c r="C97" s="111"/>
      <c r="D97" s="112"/>
      <c r="E97" s="112"/>
    </row>
    <row r="98" spans="1:5" ht="15.75" customHeight="1">
      <c r="A98" s="109" t="s">
        <v>355</v>
      </c>
      <c r="B98" s="110" t="s">
        <v>103</v>
      </c>
      <c r="C98" s="111"/>
      <c r="D98" s="112"/>
      <c r="E98" s="112"/>
    </row>
    <row r="99" spans="1:5" ht="15.75" customHeight="1">
      <c r="A99" s="109" t="s">
        <v>356</v>
      </c>
      <c r="B99" s="110" t="s">
        <v>104</v>
      </c>
      <c r="C99" s="111"/>
      <c r="D99" s="112"/>
      <c r="E99" s="112"/>
    </row>
    <row r="100" spans="1:5" ht="15.75" customHeight="1">
      <c r="A100" s="109" t="s">
        <v>357</v>
      </c>
      <c r="B100" s="110" t="s">
        <v>397</v>
      </c>
      <c r="C100" s="111"/>
      <c r="D100" s="112"/>
      <c r="E100" s="112"/>
    </row>
    <row r="101" spans="1:5" ht="15.75" customHeight="1">
      <c r="A101" s="109" t="s">
        <v>358</v>
      </c>
      <c r="B101" s="110" t="s">
        <v>105</v>
      </c>
      <c r="C101" s="111"/>
      <c r="D101" s="112">
        <v>15013122301</v>
      </c>
      <c r="E101" s="112">
        <v>15013122301</v>
      </c>
    </row>
    <row r="102" spans="1:5" ht="15.75" customHeight="1">
      <c r="A102" s="109" t="s">
        <v>359</v>
      </c>
      <c r="B102" s="110" t="s">
        <v>605</v>
      </c>
      <c r="C102" s="111"/>
      <c r="D102" s="112">
        <v>3684066865</v>
      </c>
      <c r="E102" s="112">
        <v>3684066865</v>
      </c>
    </row>
    <row r="103" spans="1:5" ht="15.75" customHeight="1">
      <c r="A103" s="109" t="s">
        <v>360</v>
      </c>
      <c r="B103" s="110" t="s">
        <v>106</v>
      </c>
      <c r="C103" s="111"/>
      <c r="D103" s="112"/>
      <c r="E103" s="112"/>
    </row>
    <row r="104" spans="1:5" ht="15.75" customHeight="1">
      <c r="A104" s="109" t="s">
        <v>361</v>
      </c>
      <c r="B104" s="110" t="s">
        <v>108</v>
      </c>
      <c r="C104" s="111"/>
      <c r="D104" s="112">
        <v>-2306978547</v>
      </c>
      <c r="E104" s="112">
        <v>-1413038947</v>
      </c>
    </row>
    <row r="105" spans="1:5" ht="15.75" customHeight="1">
      <c r="A105" s="109" t="s">
        <v>362</v>
      </c>
      <c r="B105" s="110" t="s">
        <v>293</v>
      </c>
      <c r="C105" s="111"/>
      <c r="D105" s="112"/>
      <c r="E105" s="112"/>
    </row>
    <row r="106" spans="1:5" ht="15.75" customHeight="1">
      <c r="A106" s="109" t="s">
        <v>641</v>
      </c>
      <c r="B106" s="166">
        <v>422</v>
      </c>
      <c r="C106" s="111"/>
      <c r="D106" s="112"/>
      <c r="E106" s="112"/>
    </row>
    <row r="107" spans="1:5" ht="15.75" customHeight="1">
      <c r="A107" s="113" t="s">
        <v>107</v>
      </c>
      <c r="B107" s="136">
        <v>430</v>
      </c>
      <c r="C107" s="136"/>
      <c r="D107" s="115"/>
      <c r="E107" s="115">
        <v>0</v>
      </c>
    </row>
    <row r="108" spans="1:5" ht="15.75" customHeight="1">
      <c r="A108" s="109" t="s">
        <v>508</v>
      </c>
      <c r="B108" s="111">
        <v>432</v>
      </c>
      <c r="C108" s="111" t="s">
        <v>618</v>
      </c>
      <c r="D108" s="112"/>
      <c r="E108" s="112"/>
    </row>
    <row r="109" spans="1:5" ht="15.75" customHeight="1">
      <c r="A109" s="109" t="s">
        <v>276</v>
      </c>
      <c r="B109" s="111">
        <v>433</v>
      </c>
      <c r="C109" s="111"/>
      <c r="D109" s="112"/>
      <c r="E109" s="112"/>
    </row>
    <row r="110" spans="1:5" ht="15.75" customHeight="1">
      <c r="A110" s="137" t="s">
        <v>341</v>
      </c>
      <c r="B110" s="140">
        <v>439</v>
      </c>
      <c r="C110" s="140"/>
      <c r="D110" s="141"/>
      <c r="E110" s="141">
        <v>0</v>
      </c>
    </row>
    <row r="111" spans="1:7" ht="15.75" customHeight="1">
      <c r="A111" s="117" t="s">
        <v>131</v>
      </c>
      <c r="B111" s="140">
        <v>440</v>
      </c>
      <c r="C111" s="136"/>
      <c r="D111" s="115">
        <f>+D93+D69</f>
        <v>133138073570</v>
      </c>
      <c r="E111" s="115">
        <f>+E93+E69</f>
        <v>129416151671</v>
      </c>
      <c r="F111" s="118">
        <f>+D67-D111</f>
        <v>0</v>
      </c>
      <c r="G111" s="118">
        <f>+E67-E111</f>
        <v>0</v>
      </c>
    </row>
    <row r="112" spans="1:5" ht="15.75" customHeight="1">
      <c r="A112" s="119" t="s">
        <v>778</v>
      </c>
      <c r="B112" s="120"/>
      <c r="C112" s="121"/>
      <c r="D112" s="131"/>
      <c r="E112" s="131"/>
    </row>
    <row r="113" spans="1:5" ht="15.75" customHeight="1">
      <c r="A113" s="122" t="s">
        <v>771</v>
      </c>
      <c r="B113" s="123"/>
      <c r="C113" s="124"/>
      <c r="D113" s="112"/>
      <c r="E113" s="112"/>
    </row>
    <row r="114" spans="1:5" ht="15.75" customHeight="1">
      <c r="A114" s="109" t="s">
        <v>772</v>
      </c>
      <c r="B114" s="125" t="s">
        <v>637</v>
      </c>
      <c r="C114" s="126"/>
      <c r="D114" s="112">
        <v>103740000</v>
      </c>
      <c r="E114" s="112">
        <v>52740000</v>
      </c>
    </row>
    <row r="115" spans="1:5" ht="15.75" customHeight="1">
      <c r="A115" s="109" t="s">
        <v>526</v>
      </c>
      <c r="B115" s="125" t="s">
        <v>637</v>
      </c>
      <c r="C115" s="126"/>
      <c r="D115" s="112">
        <v>288190000</v>
      </c>
      <c r="E115" s="112">
        <v>222830000</v>
      </c>
    </row>
    <row r="116" spans="1:5" ht="15.75" customHeight="1">
      <c r="A116" s="109" t="s">
        <v>773</v>
      </c>
      <c r="B116" s="125" t="s">
        <v>637</v>
      </c>
      <c r="C116" s="126"/>
      <c r="D116" s="112"/>
      <c r="E116" s="112"/>
    </row>
    <row r="117" spans="1:5" ht="15.75" customHeight="1">
      <c r="A117" s="109" t="s">
        <v>774</v>
      </c>
      <c r="B117" s="125" t="s">
        <v>637</v>
      </c>
      <c r="C117" s="126"/>
      <c r="D117" s="112"/>
      <c r="E117" s="112"/>
    </row>
    <row r="118" spans="1:5" ht="15.75" customHeight="1">
      <c r="A118" s="127" t="s">
        <v>295</v>
      </c>
      <c r="B118" s="128" t="s">
        <v>637</v>
      </c>
      <c r="C118" s="129"/>
      <c r="D118" s="112"/>
      <c r="E118" s="112"/>
    </row>
    <row r="119" spans="1:5" ht="15.75" customHeight="1">
      <c r="A119" s="119"/>
      <c r="B119" s="130" t="s">
        <v>637</v>
      </c>
      <c r="C119" s="131"/>
      <c r="D119" s="131"/>
      <c r="E119" s="81"/>
    </row>
    <row r="120" spans="1:5" ht="14.25">
      <c r="A120" s="79"/>
      <c r="B120" s="30"/>
      <c r="C120" s="31"/>
      <c r="D120" s="31"/>
      <c r="E120" s="31"/>
    </row>
    <row r="121" spans="1:5" ht="15">
      <c r="A121"/>
      <c r="B121" s="258" t="s">
        <v>799</v>
      </c>
      <c r="C121" s="258"/>
      <c r="D121" s="258"/>
      <c r="E121" s="258"/>
    </row>
    <row r="122" spans="1:5" ht="18">
      <c r="A122" s="259" t="s">
        <v>285</v>
      </c>
      <c r="B122" s="259"/>
      <c r="C122" s="259"/>
      <c r="D122" s="260" t="s">
        <v>431</v>
      </c>
      <c r="E122" s="260"/>
    </row>
  </sheetData>
  <sheetProtection/>
  <mergeCells count="15">
    <mergeCell ref="A122:C122"/>
    <mergeCell ref="D122:E122"/>
    <mergeCell ref="C3:E3"/>
    <mergeCell ref="A7:E7"/>
    <mergeCell ref="C4:E4"/>
    <mergeCell ref="C5:E5"/>
    <mergeCell ref="A8:E8"/>
    <mergeCell ref="A9:E9"/>
    <mergeCell ref="D10:E10"/>
    <mergeCell ref="E11:E12"/>
    <mergeCell ref="A11:A12"/>
    <mergeCell ref="B11:B12"/>
    <mergeCell ref="C11:C12"/>
    <mergeCell ref="D11:D12"/>
    <mergeCell ref="B121:E121"/>
  </mergeCells>
  <printOptions/>
  <pageMargins left="0.81" right="0.25" top="0.54" bottom="0.68" header="0.38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C46">
      <selection activeCell="G66" sqref="G66"/>
    </sheetView>
  </sheetViews>
  <sheetFormatPr defaultColWidth="8.796875" defaultRowHeight="14.25"/>
  <cols>
    <col min="1" max="1" width="41.19921875" style="0" customWidth="1"/>
    <col min="2" max="2" width="18.69921875" style="0" customWidth="1"/>
    <col min="3" max="3" width="15.898437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1" ht="15">
      <c r="A1" s="213"/>
    </row>
    <row r="2" ht="15">
      <c r="A2" s="213"/>
    </row>
    <row r="4" spans="1:7" ht="19.5">
      <c r="A4" s="288" t="s">
        <v>741</v>
      </c>
      <c r="B4" s="288"/>
      <c r="C4" s="288"/>
      <c r="D4" s="288"/>
      <c r="E4" s="288"/>
      <c r="F4" s="288"/>
      <c r="G4" s="288"/>
    </row>
    <row r="5" ht="15">
      <c r="E5" s="198" t="s">
        <v>208</v>
      </c>
    </row>
    <row r="6" spans="1:7" ht="14.25">
      <c r="A6" s="309"/>
      <c r="B6" s="307" t="s">
        <v>33</v>
      </c>
      <c r="C6" s="307" t="s">
        <v>209</v>
      </c>
      <c r="D6" s="307" t="s">
        <v>210</v>
      </c>
      <c r="E6" s="307" t="s">
        <v>211</v>
      </c>
      <c r="F6" s="307" t="s">
        <v>212</v>
      </c>
      <c r="G6" s="307" t="s">
        <v>297</v>
      </c>
    </row>
    <row r="7" spans="1:7" ht="14.25">
      <c r="A7" s="310"/>
      <c r="B7" s="308" t="s">
        <v>213</v>
      </c>
      <c r="C7" s="308" t="s">
        <v>213</v>
      </c>
      <c r="D7" s="308"/>
      <c r="E7" s="308"/>
      <c r="F7" s="308" t="s">
        <v>214</v>
      </c>
      <c r="G7" s="308"/>
    </row>
    <row r="8" spans="1:7" ht="16.5">
      <c r="A8" s="201" t="s">
        <v>14</v>
      </c>
      <c r="B8" s="201"/>
      <c r="C8" s="199"/>
      <c r="D8" s="199"/>
      <c r="E8" s="199"/>
      <c r="F8" s="199"/>
      <c r="G8" s="199"/>
    </row>
    <row r="9" spans="1:7" ht="15">
      <c r="A9" s="202" t="s">
        <v>15</v>
      </c>
      <c r="B9" s="40">
        <f>10392678354-2199584061</f>
        <v>8193094293</v>
      </c>
      <c r="C9" s="40">
        <f>87677056587-C10-224235638</f>
        <v>68730097884</v>
      </c>
      <c r="D9" s="40">
        <v>36684824178</v>
      </c>
      <c r="E9" s="40">
        <v>0</v>
      </c>
      <c r="F9" s="40">
        <f>273108768+60000000-60000000-188290584</f>
        <v>84818184</v>
      </c>
      <c r="G9" s="40">
        <f>SUM(B9:F9)</f>
        <v>113692834539</v>
      </c>
    </row>
    <row r="10" spans="1:7" ht="15">
      <c r="A10" s="203" t="s">
        <v>16</v>
      </c>
      <c r="B10" s="203"/>
      <c r="C10" s="57">
        <f>17634840285+1087882780</f>
        <v>18722723065</v>
      </c>
      <c r="D10" s="60"/>
      <c r="E10" s="60"/>
      <c r="F10" s="60"/>
      <c r="G10" s="40">
        <f>SUM(C10:F10)</f>
        <v>18722723065</v>
      </c>
    </row>
    <row r="11" spans="1:8" ht="15.75">
      <c r="A11" s="204" t="s">
        <v>17</v>
      </c>
      <c r="B11" s="63">
        <f aca="true" t="shared" si="0" ref="B11:G11">SUM(B9:B10)</f>
        <v>8193094293</v>
      </c>
      <c r="C11" s="63">
        <f t="shared" si="0"/>
        <v>87452820949</v>
      </c>
      <c r="D11" s="63">
        <f t="shared" si="0"/>
        <v>36684824178</v>
      </c>
      <c r="E11" s="63">
        <f t="shared" si="0"/>
        <v>0</v>
      </c>
      <c r="F11" s="63">
        <f t="shared" si="0"/>
        <v>84818184</v>
      </c>
      <c r="G11" s="63">
        <f t="shared" si="0"/>
        <v>132415557604</v>
      </c>
      <c r="H11" s="197"/>
    </row>
    <row r="12" spans="1:7" ht="16.5">
      <c r="A12" s="205" t="s">
        <v>18</v>
      </c>
      <c r="B12" s="205"/>
      <c r="C12" s="40"/>
      <c r="D12" s="40"/>
      <c r="E12" s="40"/>
      <c r="F12" s="40"/>
      <c r="G12" s="40"/>
    </row>
    <row r="13" spans="1:7" ht="15">
      <c r="A13" s="65" t="s">
        <v>19</v>
      </c>
      <c r="B13" s="17">
        <f>-336145262+12776503</f>
        <v>-323368759</v>
      </c>
      <c r="C13" s="17">
        <f>4500000</f>
        <v>4500000</v>
      </c>
      <c r="D13" s="200">
        <v>-3644583229</v>
      </c>
      <c r="E13" s="200">
        <v>0</v>
      </c>
      <c r="F13" s="200">
        <v>67313711</v>
      </c>
      <c r="G13" s="40">
        <f>SUM(B13:F13)</f>
        <v>-3896138277</v>
      </c>
    </row>
    <row r="14" spans="1:7" ht="15">
      <c r="A14" s="65" t="s">
        <v>20</v>
      </c>
      <c r="B14" s="65"/>
      <c r="C14" s="17"/>
      <c r="D14" s="17"/>
      <c r="E14" s="25"/>
      <c r="F14" s="25"/>
      <c r="G14" s="17">
        <v>18430144</v>
      </c>
    </row>
    <row r="15" spans="1:7" ht="15">
      <c r="A15" s="65" t="s">
        <v>21</v>
      </c>
      <c r="B15" s="65"/>
      <c r="C15" s="17"/>
      <c r="D15" s="17"/>
      <c r="E15" s="17"/>
      <c r="F15" s="17"/>
      <c r="G15" s="17">
        <f>-238673139-261618056+114513992</f>
        <v>-385777203</v>
      </c>
    </row>
    <row r="16" spans="1:7" ht="15">
      <c r="A16" s="65" t="s">
        <v>22</v>
      </c>
      <c r="B16" s="65"/>
      <c r="C16" s="17"/>
      <c r="D16" s="17"/>
      <c r="E16" s="17"/>
      <c r="F16" s="17"/>
      <c r="G16" s="17"/>
    </row>
    <row r="17" spans="1:8" ht="15.75">
      <c r="A17" s="204" t="s">
        <v>23</v>
      </c>
      <c r="B17" s="204"/>
      <c r="C17" s="63">
        <f>SUM(C15:C16)</f>
        <v>0</v>
      </c>
      <c r="D17" s="63">
        <f>SUM(D15:D16)</f>
        <v>0</v>
      </c>
      <c r="E17" s="63">
        <f>SUM(E15:E16)</f>
        <v>0</v>
      </c>
      <c r="F17" s="63">
        <f>SUM(F15:F16)</f>
        <v>0</v>
      </c>
      <c r="G17" s="63">
        <f>+G13+G14+G15+G16</f>
        <v>-4263485336</v>
      </c>
      <c r="H17" s="12"/>
    </row>
    <row r="20" spans="1:7" ht="19.5">
      <c r="A20" s="288" t="s">
        <v>742</v>
      </c>
      <c r="B20" s="288"/>
      <c r="C20" s="288"/>
      <c r="D20" s="288"/>
      <c r="E20" s="288"/>
      <c r="F20" s="288"/>
      <c r="G20" s="288"/>
    </row>
    <row r="21" ht="15">
      <c r="E21" s="198" t="s">
        <v>208</v>
      </c>
    </row>
    <row r="22" spans="1:7" ht="14.25">
      <c r="A22" s="309"/>
      <c r="B22" s="307" t="s">
        <v>33</v>
      </c>
      <c r="C22" s="307" t="s">
        <v>209</v>
      </c>
      <c r="D22" s="307" t="s">
        <v>210</v>
      </c>
      <c r="E22" s="307" t="s">
        <v>211</v>
      </c>
      <c r="F22" s="307" t="s">
        <v>212</v>
      </c>
      <c r="G22" s="307" t="s">
        <v>297</v>
      </c>
    </row>
    <row r="23" spans="1:7" ht="14.25">
      <c r="A23" s="310"/>
      <c r="B23" s="308" t="s">
        <v>213</v>
      </c>
      <c r="C23" s="308" t="s">
        <v>213</v>
      </c>
      <c r="D23" s="308"/>
      <c r="E23" s="308"/>
      <c r="F23" s="308" t="s">
        <v>214</v>
      </c>
      <c r="G23" s="308"/>
    </row>
    <row r="24" spans="1:7" ht="16.5">
      <c r="A24" s="201" t="s">
        <v>14</v>
      </c>
      <c r="B24" s="201"/>
      <c r="C24" s="199"/>
      <c r="D24" s="199"/>
      <c r="E24" s="199"/>
      <c r="F24" s="199"/>
      <c r="G24" s="199"/>
    </row>
    <row r="25" spans="1:7" ht="15">
      <c r="A25" s="202" t="s">
        <v>15</v>
      </c>
      <c r="B25" s="40">
        <f>13347535952-1603217084</f>
        <v>11744318868</v>
      </c>
      <c r="C25" s="40">
        <f>67782741568-354672213</f>
        <v>67428069355</v>
      </c>
      <c r="D25" s="40">
        <v>47993219241</v>
      </c>
      <c r="E25" s="40">
        <v>0</v>
      </c>
      <c r="F25" s="40">
        <f>277431012+90000000-90000000-189612828</f>
        <v>87818184</v>
      </c>
      <c r="G25" s="40">
        <f>SUM(B25:F25)</f>
        <v>127253425648</v>
      </c>
    </row>
    <row r="26" spans="1:7" ht="15">
      <c r="A26" s="203" t="s">
        <v>16</v>
      </c>
      <c r="B26" s="203"/>
      <c r="C26" s="57">
        <v>22733875200</v>
      </c>
      <c r="D26" s="60"/>
      <c r="E26" s="60"/>
      <c r="F26" s="60"/>
      <c r="G26" s="40">
        <f>SUM(C26:F26)</f>
        <v>22733875200</v>
      </c>
    </row>
    <row r="27" spans="1:7" ht="15.75">
      <c r="A27" s="204" t="s">
        <v>17</v>
      </c>
      <c r="B27" s="63">
        <f aca="true" t="shared" si="1" ref="B27:G27">SUM(B25:B26)</f>
        <v>11744318868</v>
      </c>
      <c r="C27" s="63">
        <f t="shared" si="1"/>
        <v>90161944555</v>
      </c>
      <c r="D27" s="63">
        <f t="shared" si="1"/>
        <v>47993219241</v>
      </c>
      <c r="E27" s="63">
        <f t="shared" si="1"/>
        <v>0</v>
      </c>
      <c r="F27" s="63">
        <f t="shared" si="1"/>
        <v>87818184</v>
      </c>
      <c r="G27" s="63">
        <f t="shared" si="1"/>
        <v>149987300848</v>
      </c>
    </row>
    <row r="28" spans="1:7" ht="16.5">
      <c r="A28" s="205" t="s">
        <v>18</v>
      </c>
      <c r="B28" s="205"/>
      <c r="C28" s="40"/>
      <c r="D28" s="40"/>
      <c r="E28" s="40"/>
      <c r="F28" s="40"/>
      <c r="G28" s="40"/>
    </row>
    <row r="29" spans="1:9" ht="15">
      <c r="A29" s="65" t="s">
        <v>19</v>
      </c>
      <c r="B29" s="17">
        <v>118589659</v>
      </c>
      <c r="C29" s="17">
        <f>320663153-4067955-94715</f>
        <v>316500483</v>
      </c>
      <c r="D29" s="200">
        <v>-1368274884</v>
      </c>
      <c r="E29" s="200">
        <v>0</v>
      </c>
      <c r="F29" s="200">
        <v>40621779</v>
      </c>
      <c r="G29" s="40">
        <f>SUM(B29:F29)</f>
        <v>-892562963</v>
      </c>
      <c r="H29" s="207"/>
      <c r="I29" s="12"/>
    </row>
    <row r="30" spans="1:7" ht="15">
      <c r="A30" s="65" t="s">
        <v>20</v>
      </c>
      <c r="B30" s="65"/>
      <c r="C30" s="17"/>
      <c r="D30" s="17"/>
      <c r="E30" s="25"/>
      <c r="F30" s="25"/>
      <c r="G30" s="17">
        <v>28159103</v>
      </c>
    </row>
    <row r="31" spans="1:7" ht="15">
      <c r="A31" s="65" t="s">
        <v>21</v>
      </c>
      <c r="B31" s="65"/>
      <c r="C31" s="17"/>
      <c r="D31" s="17"/>
      <c r="E31" s="17"/>
      <c r="F31" s="17"/>
      <c r="G31" s="17">
        <f>-481737780+641100000-578548415</f>
        <v>-419186195</v>
      </c>
    </row>
    <row r="32" spans="1:7" ht="15">
      <c r="A32" s="65" t="s">
        <v>22</v>
      </c>
      <c r="B32" s="65"/>
      <c r="C32" s="17"/>
      <c r="D32" s="17"/>
      <c r="E32" s="17"/>
      <c r="F32" s="17"/>
      <c r="G32" s="17">
        <v>0</v>
      </c>
    </row>
    <row r="33" spans="1:7" ht="15.75">
      <c r="A33" s="204" t="s">
        <v>23</v>
      </c>
      <c r="B33" s="204"/>
      <c r="C33" s="63">
        <f>SUM(C31:C32)</f>
        <v>0</v>
      </c>
      <c r="D33" s="63">
        <f>SUM(D31:D32)</f>
        <v>0</v>
      </c>
      <c r="E33" s="63">
        <f>SUM(E31:E32)</f>
        <v>0</v>
      </c>
      <c r="F33" s="63">
        <f>SUM(F31:F32)</f>
        <v>0</v>
      </c>
      <c r="G33" s="63">
        <f>+G29+G30+G31+G32</f>
        <v>-1283590055</v>
      </c>
    </row>
    <row r="39" spans="1:7" ht="19.5">
      <c r="A39" s="288" t="s">
        <v>558</v>
      </c>
      <c r="B39" s="288"/>
      <c r="C39" s="288"/>
      <c r="D39" s="288"/>
      <c r="E39" s="288"/>
      <c r="F39" s="288"/>
      <c r="G39" s="288"/>
    </row>
    <row r="40" ht="15">
      <c r="E40" s="198" t="s">
        <v>208</v>
      </c>
    </row>
    <row r="41" spans="1:7" ht="14.25">
      <c r="A41" s="309"/>
      <c r="B41" s="307" t="s">
        <v>33</v>
      </c>
      <c r="C41" s="307" t="s">
        <v>209</v>
      </c>
      <c r="D41" s="307" t="s">
        <v>210</v>
      </c>
      <c r="E41" s="307" t="s">
        <v>211</v>
      </c>
      <c r="F41" s="307" t="s">
        <v>212</v>
      </c>
      <c r="G41" s="307" t="s">
        <v>297</v>
      </c>
    </row>
    <row r="42" spans="1:7" ht="14.25">
      <c r="A42" s="310"/>
      <c r="B42" s="308" t="s">
        <v>213</v>
      </c>
      <c r="C42" s="308" t="s">
        <v>213</v>
      </c>
      <c r="D42" s="308"/>
      <c r="E42" s="308"/>
      <c r="F42" s="308" t="s">
        <v>214</v>
      </c>
      <c r="G42" s="308"/>
    </row>
    <row r="43" spans="1:7" ht="16.5">
      <c r="A43" s="201" t="s">
        <v>24</v>
      </c>
      <c r="B43" s="201"/>
      <c r="C43" s="199"/>
      <c r="D43" s="199"/>
      <c r="E43" s="199"/>
      <c r="F43" s="199"/>
      <c r="G43" s="199"/>
    </row>
    <row r="44" spans="1:7" ht="15">
      <c r="A44" s="202" t="s">
        <v>25</v>
      </c>
      <c r="B44" s="40">
        <v>640933742</v>
      </c>
      <c r="C44" s="40">
        <v>4782118848</v>
      </c>
      <c r="D44" s="40">
        <v>37310051453</v>
      </c>
      <c r="E44" s="40">
        <v>0</v>
      </c>
      <c r="F44" s="40">
        <v>2300469994</v>
      </c>
      <c r="G44" s="40">
        <f>SUM(B44:F44)</f>
        <v>45033574037</v>
      </c>
    </row>
    <row r="45" spans="1:7" ht="15">
      <c r="A45" s="65" t="s">
        <v>26</v>
      </c>
      <c r="B45" s="40"/>
      <c r="C45" s="40">
        <v>0</v>
      </c>
      <c r="D45" s="17">
        <v>3135026514</v>
      </c>
      <c r="E45" s="17">
        <v>0</v>
      </c>
      <c r="F45" s="17">
        <v>0</v>
      </c>
      <c r="G45" s="40">
        <f>SUM(B45:F45)</f>
        <v>3135026514</v>
      </c>
    </row>
    <row r="46" spans="1:7" ht="15">
      <c r="A46" s="65" t="s">
        <v>27</v>
      </c>
      <c r="B46" s="40">
        <v>12812761258</v>
      </c>
      <c r="C46" s="40">
        <v>4392676941</v>
      </c>
      <c r="D46" s="17">
        <v>6687466293</v>
      </c>
      <c r="E46" s="17">
        <v>4651534090</v>
      </c>
      <c r="F46" s="17">
        <v>81300000</v>
      </c>
      <c r="G46" s="40">
        <f>SUM(B46:F46)</f>
        <v>28625738582</v>
      </c>
    </row>
    <row r="47" spans="1:7" ht="15">
      <c r="A47" s="65" t="s">
        <v>503</v>
      </c>
      <c r="B47" s="40">
        <v>8469160106</v>
      </c>
      <c r="C47" s="40">
        <v>2517393852</v>
      </c>
      <c r="D47" s="17">
        <v>1315060425</v>
      </c>
      <c r="E47" s="17">
        <v>8038700113</v>
      </c>
      <c r="F47" s="17">
        <v>2910510</v>
      </c>
      <c r="G47" s="40">
        <f>SUM(B47:F47)</f>
        <v>20343225006</v>
      </c>
    </row>
    <row r="48" spans="1:8" ht="15">
      <c r="A48" s="206" t="s">
        <v>28</v>
      </c>
      <c r="B48" s="206"/>
      <c r="C48" s="38"/>
      <c r="D48" s="38"/>
      <c r="E48" s="38"/>
      <c r="F48" s="38"/>
      <c r="G48" s="38">
        <f>+G49-SUM(G44:G47)</f>
        <v>27095684311</v>
      </c>
      <c r="H48" s="12"/>
    </row>
    <row r="49" spans="1:8" ht="15.75">
      <c r="A49" s="204" t="s">
        <v>735</v>
      </c>
      <c r="B49" s="63"/>
      <c r="C49" s="63"/>
      <c r="D49" s="63"/>
      <c r="E49" s="63"/>
      <c r="F49" s="63"/>
      <c r="G49" s="63">
        <v>124233248450</v>
      </c>
      <c r="H49" s="40"/>
    </row>
    <row r="50" spans="1:7" ht="16.5">
      <c r="A50" s="205" t="s">
        <v>29</v>
      </c>
      <c r="B50" s="205"/>
      <c r="C50" s="40"/>
      <c r="D50" s="40"/>
      <c r="E50" s="40"/>
      <c r="F50" s="40"/>
      <c r="G50" s="40"/>
    </row>
    <row r="51" spans="1:7" ht="15">
      <c r="A51" s="65" t="s">
        <v>30</v>
      </c>
      <c r="B51" s="17">
        <v>18574894752</v>
      </c>
      <c r="C51" s="17">
        <v>6977173370</v>
      </c>
      <c r="D51" s="17">
        <v>4877549991</v>
      </c>
      <c r="E51" s="17">
        <v>11210151725</v>
      </c>
      <c r="F51" s="200">
        <v>0</v>
      </c>
      <c r="G51" s="40">
        <f>SUM(B51:F51)</f>
        <v>41639769838</v>
      </c>
    </row>
    <row r="52" spans="1:7" ht="15">
      <c r="A52" s="65" t="s">
        <v>31</v>
      </c>
      <c r="B52" s="65"/>
      <c r="C52" s="17"/>
      <c r="D52" s="17">
        <v>3500000000</v>
      </c>
      <c r="E52" s="25"/>
      <c r="F52" s="25"/>
      <c r="G52" s="40">
        <f>SUM(B52:F52)</f>
        <v>3500000000</v>
      </c>
    </row>
    <row r="53" spans="1:7" ht="15">
      <c r="A53" s="65" t="s">
        <v>32</v>
      </c>
      <c r="B53" s="65"/>
      <c r="C53" s="17"/>
      <c r="D53" s="17"/>
      <c r="E53" s="17"/>
      <c r="F53" s="17"/>
      <c r="G53" s="17">
        <f>+G54-G51-G52</f>
        <v>4505175538</v>
      </c>
    </row>
    <row r="54" spans="1:8" ht="15.75">
      <c r="A54" s="204" t="s">
        <v>736</v>
      </c>
      <c r="B54" s="204"/>
      <c r="C54" s="63"/>
      <c r="D54" s="63"/>
      <c r="E54" s="63"/>
      <c r="F54" s="63"/>
      <c r="G54" s="63">
        <v>49644945376</v>
      </c>
      <c r="H54" s="40"/>
    </row>
    <row r="56" spans="1:7" ht="19.5">
      <c r="A56" s="288" t="s">
        <v>743</v>
      </c>
      <c r="B56" s="288"/>
      <c r="C56" s="288"/>
      <c r="D56" s="288"/>
      <c r="E56" s="288"/>
      <c r="F56" s="288"/>
      <c r="G56" s="288"/>
    </row>
    <row r="57" ht="15">
      <c r="E57" s="198" t="s">
        <v>208</v>
      </c>
    </row>
    <row r="58" spans="1:7" ht="14.25">
      <c r="A58" s="309"/>
      <c r="B58" s="307" t="s">
        <v>33</v>
      </c>
      <c r="C58" s="307" t="s">
        <v>209</v>
      </c>
      <c r="D58" s="307" t="s">
        <v>210</v>
      </c>
      <c r="E58" s="307" t="s">
        <v>211</v>
      </c>
      <c r="F58" s="307" t="s">
        <v>212</v>
      </c>
      <c r="G58" s="307" t="s">
        <v>297</v>
      </c>
    </row>
    <row r="59" spans="1:7" ht="14.25">
      <c r="A59" s="310"/>
      <c r="B59" s="308" t="s">
        <v>213</v>
      </c>
      <c r="C59" s="308" t="s">
        <v>213</v>
      </c>
      <c r="D59" s="308"/>
      <c r="E59" s="308"/>
      <c r="F59" s="308" t="s">
        <v>214</v>
      </c>
      <c r="G59" s="308"/>
    </row>
    <row r="60" spans="1:7" ht="16.5">
      <c r="A60" s="201" t="s">
        <v>24</v>
      </c>
      <c r="B60" s="201"/>
      <c r="C60" s="199"/>
      <c r="D60" s="199"/>
      <c r="E60" s="199"/>
      <c r="F60" s="199"/>
      <c r="G60" s="199"/>
    </row>
    <row r="61" spans="1:7" ht="15">
      <c r="A61" s="202" t="s">
        <v>25</v>
      </c>
      <c r="B61" s="40">
        <v>491548307</v>
      </c>
      <c r="C61" s="40">
        <v>4196685080</v>
      </c>
      <c r="D61" s="40">
        <v>36569108359</v>
      </c>
      <c r="E61" s="40">
        <v>0</v>
      </c>
      <c r="F61" s="40">
        <v>2046671235</v>
      </c>
      <c r="G61" s="40">
        <f>SUM(B61:F61)</f>
        <v>43304012981</v>
      </c>
    </row>
    <row r="62" spans="1:7" ht="15">
      <c r="A62" s="65" t="s">
        <v>26</v>
      </c>
      <c r="B62" s="65"/>
      <c r="C62" s="17">
        <v>0</v>
      </c>
      <c r="D62" s="17">
        <v>785530539</v>
      </c>
      <c r="E62" s="40">
        <v>0</v>
      </c>
      <c r="F62" s="40">
        <v>0</v>
      </c>
      <c r="G62" s="40">
        <f>SUM(B62:F62)</f>
        <v>785530539</v>
      </c>
    </row>
    <row r="63" spans="1:7" ht="15">
      <c r="A63" s="65" t="s">
        <v>27</v>
      </c>
      <c r="B63" s="17">
        <v>14592346136</v>
      </c>
      <c r="C63" s="17">
        <v>3982015704</v>
      </c>
      <c r="D63" s="17">
        <v>16442296414</v>
      </c>
      <c r="E63" s="17">
        <v>4430887655</v>
      </c>
      <c r="F63" s="17">
        <v>4341912728</v>
      </c>
      <c r="G63" s="40">
        <f>SUM(B63:F63)</f>
        <v>43789458637</v>
      </c>
    </row>
    <row r="64" spans="1:7" ht="15">
      <c r="A64" s="65" t="s">
        <v>503</v>
      </c>
      <c r="B64" s="17">
        <v>6438894798</v>
      </c>
      <c r="C64" s="17">
        <v>7422398633</v>
      </c>
      <c r="D64" s="17">
        <v>1603112481</v>
      </c>
      <c r="E64" s="17">
        <v>7848579793</v>
      </c>
      <c r="F64" s="17">
        <v>2910510</v>
      </c>
      <c r="G64" s="40">
        <f>SUM(B64:F64)</f>
        <v>23315896215</v>
      </c>
    </row>
    <row r="65" spans="1:7" ht="15">
      <c r="A65" s="206" t="s">
        <v>28</v>
      </c>
      <c r="B65" s="206"/>
      <c r="C65" s="38"/>
      <c r="D65" s="38"/>
      <c r="E65" s="38"/>
      <c r="F65" s="38"/>
      <c r="G65" s="40">
        <f>+G66-G61-G62-G63-G64</f>
        <v>21943175198</v>
      </c>
    </row>
    <row r="66" spans="1:7" ht="15.75">
      <c r="A66" s="204" t="s">
        <v>735</v>
      </c>
      <c r="B66" s="63"/>
      <c r="C66" s="63"/>
      <c r="D66" s="63"/>
      <c r="E66" s="63"/>
      <c r="F66" s="63"/>
      <c r="G66" s="63">
        <v>133138073570</v>
      </c>
    </row>
    <row r="67" spans="1:7" ht="16.5">
      <c r="A67" s="205" t="s">
        <v>29</v>
      </c>
      <c r="B67" s="205"/>
      <c r="C67" s="40"/>
      <c r="D67" s="40"/>
      <c r="E67" s="40"/>
      <c r="F67" s="40"/>
      <c r="G67" s="40"/>
    </row>
    <row r="68" spans="1:7" ht="15">
      <c r="A68" s="65" t="s">
        <v>30</v>
      </c>
      <c r="B68" s="17">
        <v>16733283317</v>
      </c>
      <c r="C68" s="17">
        <v>14921988156</v>
      </c>
      <c r="D68" s="17">
        <v>3855237898</v>
      </c>
      <c r="E68" s="17">
        <v>13378800395</v>
      </c>
      <c r="F68" s="17">
        <v>0</v>
      </c>
      <c r="G68" s="40">
        <f>SUM(B68:F68)</f>
        <v>48889309766</v>
      </c>
    </row>
    <row r="69" spans="1:7" ht="15">
      <c r="A69" s="65" t="s">
        <v>31</v>
      </c>
      <c r="B69" s="65"/>
      <c r="C69" s="17"/>
      <c r="D69" s="17">
        <v>0</v>
      </c>
      <c r="E69" s="17"/>
      <c r="F69" s="25"/>
      <c r="G69" s="17">
        <f>SUM(C69:F69)</f>
        <v>0</v>
      </c>
    </row>
    <row r="70" spans="1:7" ht="15">
      <c r="A70" s="65" t="s">
        <v>32</v>
      </c>
      <c r="B70" s="65"/>
      <c r="C70" s="17"/>
      <c r="D70" s="17"/>
      <c r="E70" s="17"/>
      <c r="F70" s="17"/>
      <c r="G70" s="17">
        <f>+G71-G68-G69</f>
        <v>6154050725</v>
      </c>
    </row>
    <row r="71" spans="1:7" ht="15.75">
      <c r="A71" s="204" t="s">
        <v>736</v>
      </c>
      <c r="B71" s="63"/>
      <c r="C71" s="63"/>
      <c r="D71" s="63"/>
      <c r="E71" s="63"/>
      <c r="F71" s="63"/>
      <c r="G71" s="63">
        <v>55043360491</v>
      </c>
    </row>
    <row r="72" ht="15">
      <c r="A72" s="213"/>
    </row>
    <row r="73" ht="15">
      <c r="A73" s="213"/>
    </row>
    <row r="645" ht="14.25">
      <c r="D645" t="s">
        <v>482</v>
      </c>
    </row>
    <row r="653" ht="14.25">
      <c r="D653" t="s">
        <v>482</v>
      </c>
    </row>
    <row r="659" ht="14.25">
      <c r="D659" t="s">
        <v>482</v>
      </c>
    </row>
    <row r="670" ht="14.25">
      <c r="D670" t="s">
        <v>482</v>
      </c>
    </row>
    <row r="677" ht="14.25">
      <c r="D677" t="s">
        <v>482</v>
      </c>
    </row>
    <row r="682" ht="14.25">
      <c r="D682" t="s">
        <v>482</v>
      </c>
    </row>
    <row r="691" ht="14.25">
      <c r="D691" t="s">
        <v>482</v>
      </c>
    </row>
    <row r="698" ht="14.25">
      <c r="D698" t="s">
        <v>482</v>
      </c>
    </row>
    <row r="706" ht="14.25">
      <c r="D706" t="s">
        <v>482</v>
      </c>
    </row>
    <row r="710" ht="14.25">
      <c r="D710" t="s">
        <v>482</v>
      </c>
    </row>
    <row r="721" ht="14.25">
      <c r="D721" t="s">
        <v>482</v>
      </c>
    </row>
    <row r="727" ht="14.25">
      <c r="D727" t="s">
        <v>482</v>
      </c>
    </row>
    <row r="737" ht="14.25">
      <c r="D737" t="s">
        <v>482</v>
      </c>
    </row>
    <row r="742" ht="14.25">
      <c r="D742" t="s">
        <v>482</v>
      </c>
    </row>
    <row r="751" ht="14.25">
      <c r="D751" t="s">
        <v>482</v>
      </c>
    </row>
    <row r="759" ht="14.25">
      <c r="D759" t="s">
        <v>482</v>
      </c>
    </row>
    <row r="765" ht="14.25">
      <c r="D765" t="s">
        <v>482</v>
      </c>
    </row>
    <row r="786" ht="14.25">
      <c r="D786" t="s">
        <v>482</v>
      </c>
    </row>
    <row r="806" ht="14.25">
      <c r="D806" t="s">
        <v>482</v>
      </c>
    </row>
    <row r="810" ht="14.25">
      <c r="D810" t="s">
        <v>482</v>
      </c>
    </row>
  </sheetData>
  <sheetProtection/>
  <mergeCells count="32">
    <mergeCell ref="F6:F7"/>
    <mergeCell ref="G6:G7"/>
    <mergeCell ref="F22:F23"/>
    <mergeCell ref="A4:G4"/>
    <mergeCell ref="A20:G20"/>
    <mergeCell ref="D6:D7"/>
    <mergeCell ref="E6:E7"/>
    <mergeCell ref="A6:A7"/>
    <mergeCell ref="C6:C7"/>
    <mergeCell ref="B6:B7"/>
    <mergeCell ref="E22:E23"/>
    <mergeCell ref="F41:F42"/>
    <mergeCell ref="G41:G42"/>
    <mergeCell ref="G22:G23"/>
    <mergeCell ref="A22:A23"/>
    <mergeCell ref="C22:C23"/>
    <mergeCell ref="B22:B23"/>
    <mergeCell ref="D22:D23"/>
    <mergeCell ref="B41:B42"/>
    <mergeCell ref="E41:E42"/>
    <mergeCell ref="A39:G39"/>
    <mergeCell ref="D41:D42"/>
    <mergeCell ref="A41:A42"/>
    <mergeCell ref="C41:C42"/>
    <mergeCell ref="A56:G56"/>
    <mergeCell ref="C58:C59"/>
    <mergeCell ref="D58:D59"/>
    <mergeCell ref="E58:E59"/>
    <mergeCell ref="F58:F59"/>
    <mergeCell ref="G58:G59"/>
    <mergeCell ref="B58:B59"/>
    <mergeCell ref="A58:A59"/>
  </mergeCells>
  <printOptions/>
  <pageMargins left="0.7086614173228347" right="0" top="0.66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">
      <selection activeCell="B13" sqref="B13:G34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3" spans="1:7" ht="15">
      <c r="A3" s="51" t="s">
        <v>770</v>
      </c>
      <c r="B3" s="19"/>
      <c r="C3" s="19"/>
      <c r="E3" s="270" t="s">
        <v>753</v>
      </c>
      <c r="F3" s="270"/>
      <c r="G3" s="270"/>
    </row>
    <row r="4" spans="1:7" ht="15">
      <c r="A4" s="51"/>
      <c r="B4" s="19"/>
      <c r="C4" s="19"/>
      <c r="E4" s="263" t="s">
        <v>467</v>
      </c>
      <c r="F4" s="263"/>
      <c r="G4" s="263"/>
    </row>
    <row r="5" spans="1:7" ht="15">
      <c r="A5" s="51"/>
      <c r="B5" s="19"/>
      <c r="C5" s="19"/>
      <c r="E5" s="263" t="s">
        <v>468</v>
      </c>
      <c r="F5" s="263"/>
      <c r="G5" s="263"/>
    </row>
    <row r="6" spans="1:7" ht="15">
      <c r="A6" s="51"/>
      <c r="B6" s="19"/>
      <c r="C6" s="19"/>
      <c r="E6" s="53"/>
      <c r="F6" s="53"/>
      <c r="G6" s="53"/>
    </row>
    <row r="7" spans="1:7" ht="23.25" customHeight="1">
      <c r="A7" s="271" t="s">
        <v>754</v>
      </c>
      <c r="B7" s="271"/>
      <c r="C7" s="271"/>
      <c r="D7" s="271"/>
      <c r="E7" s="271"/>
      <c r="F7" s="271"/>
      <c r="G7" s="271"/>
    </row>
    <row r="8" spans="1:7" ht="15.75">
      <c r="A8" s="267" t="s">
        <v>800</v>
      </c>
      <c r="B8" s="267"/>
      <c r="C8" s="267"/>
      <c r="D8" s="267"/>
      <c r="E8" s="267"/>
      <c r="F8" s="267"/>
      <c r="G8" s="267"/>
    </row>
    <row r="9" spans="1:7" ht="16.5" customHeight="1">
      <c r="A9" s="23"/>
      <c r="B9" s="19"/>
      <c r="C9" s="19"/>
      <c r="F9" s="68" t="s">
        <v>393</v>
      </c>
      <c r="G9" s="14"/>
    </row>
    <row r="10" spans="1:7" ht="15.75">
      <c r="A10" s="268" t="s">
        <v>488</v>
      </c>
      <c r="B10" s="268" t="s">
        <v>489</v>
      </c>
      <c r="C10" s="268" t="s">
        <v>132</v>
      </c>
      <c r="D10" s="272" t="s">
        <v>280</v>
      </c>
      <c r="E10" s="273"/>
      <c r="F10" s="274" t="s">
        <v>611</v>
      </c>
      <c r="G10" s="275"/>
    </row>
    <row r="11" spans="1:7" ht="14.25">
      <c r="A11" s="269"/>
      <c r="B11" s="269" t="s">
        <v>489</v>
      </c>
      <c r="C11" s="269"/>
      <c r="D11" s="33" t="s">
        <v>394</v>
      </c>
      <c r="E11" s="33" t="s">
        <v>395</v>
      </c>
      <c r="F11" s="33" t="s">
        <v>394</v>
      </c>
      <c r="G11" s="33" t="s">
        <v>395</v>
      </c>
    </row>
    <row r="12" spans="1:7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9" ht="14.25" customHeight="1">
      <c r="A13" s="69" t="s">
        <v>748</v>
      </c>
      <c r="B13" s="70" t="s">
        <v>527</v>
      </c>
      <c r="C13" s="71" t="s">
        <v>749</v>
      </c>
      <c r="D13" s="72">
        <v>79225125894</v>
      </c>
      <c r="E13" s="72">
        <v>64372945171</v>
      </c>
      <c r="F13" s="72">
        <v>149987300848</v>
      </c>
      <c r="G13" s="72">
        <v>132415557604</v>
      </c>
      <c r="H13" s="1"/>
      <c r="I13" s="1"/>
    </row>
    <row r="14" spans="1:8" ht="14.25" customHeight="1">
      <c r="A14" s="73" t="s">
        <v>143</v>
      </c>
      <c r="B14" s="74" t="s">
        <v>147</v>
      </c>
      <c r="C14" s="75" t="s">
        <v>637</v>
      </c>
      <c r="D14" s="72"/>
      <c r="E14" s="72"/>
      <c r="F14" s="72"/>
      <c r="G14" s="72"/>
      <c r="H14" s="1"/>
    </row>
    <row r="15" spans="1:8" ht="14.25" customHeight="1">
      <c r="A15" s="73" t="s">
        <v>135</v>
      </c>
      <c r="B15" s="74" t="s">
        <v>137</v>
      </c>
      <c r="C15" s="75" t="s">
        <v>588</v>
      </c>
      <c r="D15" s="72">
        <v>79225125894</v>
      </c>
      <c r="E15" s="72">
        <v>64372945171</v>
      </c>
      <c r="F15" s="72">
        <v>149987300848</v>
      </c>
      <c r="G15" s="72">
        <v>132415557604</v>
      </c>
      <c r="H15" s="1"/>
    </row>
    <row r="16" spans="1:8" ht="14.25" customHeight="1">
      <c r="A16" s="73" t="s">
        <v>589</v>
      </c>
      <c r="B16" s="74" t="s">
        <v>138</v>
      </c>
      <c r="C16" s="75" t="s">
        <v>637</v>
      </c>
      <c r="D16" s="72">
        <v>76516979536</v>
      </c>
      <c r="E16" s="72">
        <v>64687998185</v>
      </c>
      <c r="F16" s="72">
        <v>143813596825</v>
      </c>
      <c r="G16" s="72">
        <v>129727864200</v>
      </c>
      <c r="H16" s="1"/>
    </row>
    <row r="17" spans="1:8" ht="14.25" customHeight="1">
      <c r="A17" s="73" t="s">
        <v>590</v>
      </c>
      <c r="B17" s="74" t="s">
        <v>606</v>
      </c>
      <c r="C17" s="75" t="s">
        <v>637</v>
      </c>
      <c r="D17" s="80">
        <v>2708146358</v>
      </c>
      <c r="E17" s="80">
        <v>-315053014</v>
      </c>
      <c r="F17" s="72">
        <v>6173704023</v>
      </c>
      <c r="G17" s="72">
        <v>2687693404</v>
      </c>
      <c r="H17" s="1"/>
    </row>
    <row r="18" spans="1:8" ht="14.25" customHeight="1">
      <c r="A18" s="73" t="s">
        <v>591</v>
      </c>
      <c r="B18" s="74" t="s">
        <v>171</v>
      </c>
      <c r="C18" s="75" t="s">
        <v>592</v>
      </c>
      <c r="D18" s="80">
        <v>12782671</v>
      </c>
      <c r="E18" s="72">
        <v>8402135</v>
      </c>
      <c r="F18" s="80">
        <v>28159103</v>
      </c>
      <c r="G18" s="72">
        <v>18430144</v>
      </c>
      <c r="H18" s="1"/>
    </row>
    <row r="19" spans="1:8" ht="14.25" customHeight="1">
      <c r="A19" s="73" t="s">
        <v>825</v>
      </c>
      <c r="B19" s="74" t="s">
        <v>172</v>
      </c>
      <c r="C19" s="75" t="s">
        <v>593</v>
      </c>
      <c r="D19" s="72">
        <v>428293334</v>
      </c>
      <c r="E19" s="72">
        <v>94034723</v>
      </c>
      <c r="F19" s="72">
        <v>481737780</v>
      </c>
      <c r="G19" s="72">
        <v>261618056</v>
      </c>
      <c r="H19" s="1"/>
    </row>
    <row r="20" spans="1:8" ht="14.25" customHeight="1">
      <c r="A20" s="76" t="s">
        <v>655</v>
      </c>
      <c r="B20" s="74" t="s">
        <v>173</v>
      </c>
      <c r="C20" s="75" t="s">
        <v>637</v>
      </c>
      <c r="D20" s="101">
        <v>13333334</v>
      </c>
      <c r="E20" s="101">
        <v>94034723</v>
      </c>
      <c r="F20" s="101">
        <v>66777780</v>
      </c>
      <c r="G20" s="101">
        <v>261618056</v>
      </c>
      <c r="H20" s="1"/>
    </row>
    <row r="21" spans="1:8" ht="14.25" customHeight="1">
      <c r="A21" s="73" t="s">
        <v>192</v>
      </c>
      <c r="B21" s="74" t="s">
        <v>582</v>
      </c>
      <c r="C21" s="75" t="s">
        <v>637</v>
      </c>
      <c r="D21" s="72">
        <v>716139535</v>
      </c>
      <c r="E21" s="72">
        <v>714640182</v>
      </c>
      <c r="F21" s="72">
        <v>1437025033</v>
      </c>
      <c r="G21" s="72">
        <v>1257647747</v>
      </c>
      <c r="H21" s="1"/>
    </row>
    <row r="22" spans="1:8" ht="14.25" customHeight="1">
      <c r="A22" s="73" t="s">
        <v>296</v>
      </c>
      <c r="B22" s="74" t="s">
        <v>121</v>
      </c>
      <c r="C22" s="75" t="s">
        <v>637</v>
      </c>
      <c r="D22" s="72">
        <v>2806539896</v>
      </c>
      <c r="E22" s="72">
        <v>2435538131</v>
      </c>
      <c r="F22" s="72">
        <v>5629874548</v>
      </c>
      <c r="G22" s="72">
        <v>5326183934</v>
      </c>
      <c r="H22" s="1"/>
    </row>
    <row r="23" spans="1:8" ht="14.25" customHeight="1">
      <c r="A23" s="73" t="s">
        <v>396</v>
      </c>
      <c r="B23" s="74" t="s">
        <v>607</v>
      </c>
      <c r="C23" s="75" t="s">
        <v>637</v>
      </c>
      <c r="D23" s="80">
        <v>-1230043736</v>
      </c>
      <c r="E23" s="80">
        <v>-3550863915</v>
      </c>
      <c r="F23" s="80">
        <v>-1346774235</v>
      </c>
      <c r="G23" s="80">
        <v>-4139326189</v>
      </c>
      <c r="H23" s="12"/>
    </row>
    <row r="24" spans="1:8" ht="14.25" customHeight="1">
      <c r="A24" s="73" t="s">
        <v>656</v>
      </c>
      <c r="B24" s="74" t="s">
        <v>608</v>
      </c>
      <c r="C24" s="75" t="s">
        <v>637</v>
      </c>
      <c r="D24" s="80">
        <v>4000000</v>
      </c>
      <c r="E24" s="72">
        <v>81073126</v>
      </c>
      <c r="F24" s="72">
        <v>641100000</v>
      </c>
      <c r="G24" s="72">
        <v>81073126</v>
      </c>
      <c r="H24" s="1"/>
    </row>
    <row r="25" spans="1:8" ht="14.25" customHeight="1">
      <c r="A25" s="73" t="s">
        <v>657</v>
      </c>
      <c r="B25" s="74" t="s">
        <v>630</v>
      </c>
      <c r="C25" s="75" t="s">
        <v>637</v>
      </c>
      <c r="D25" s="80">
        <v>0</v>
      </c>
      <c r="E25" s="72">
        <v>84871189</v>
      </c>
      <c r="F25" s="72">
        <v>578548415</v>
      </c>
      <c r="G25" s="72">
        <v>319746265</v>
      </c>
      <c r="H25" s="1"/>
    </row>
    <row r="26" spans="1:8" ht="14.25" customHeight="1">
      <c r="A26" s="73" t="s">
        <v>96</v>
      </c>
      <c r="B26" s="74" t="s">
        <v>631</v>
      </c>
      <c r="C26" s="75" t="s">
        <v>637</v>
      </c>
      <c r="D26" s="80">
        <v>4000000</v>
      </c>
      <c r="E26" s="80">
        <v>-3798063</v>
      </c>
      <c r="F26" s="80">
        <v>62551585</v>
      </c>
      <c r="G26" s="80">
        <v>-238673139</v>
      </c>
      <c r="H26" s="1"/>
    </row>
    <row r="27" spans="1:8" ht="14.25" customHeight="1">
      <c r="A27" s="73" t="s">
        <v>755</v>
      </c>
      <c r="B27" s="88" t="s">
        <v>481</v>
      </c>
      <c r="C27" s="75"/>
      <c r="D27" s="80">
        <v>-98957952</v>
      </c>
      <c r="E27" s="72">
        <v>64309191</v>
      </c>
      <c r="F27" s="80">
        <v>0</v>
      </c>
      <c r="G27" s="72">
        <v>114513992</v>
      </c>
      <c r="H27" s="1"/>
    </row>
    <row r="28" spans="1:8" ht="14.25" customHeight="1">
      <c r="A28" s="73" t="s">
        <v>133</v>
      </c>
      <c r="B28" s="74" t="s">
        <v>89</v>
      </c>
      <c r="C28" s="75" t="s">
        <v>637</v>
      </c>
      <c r="D28" s="80">
        <v>-1325001688</v>
      </c>
      <c r="E28" s="80">
        <v>-3490352787</v>
      </c>
      <c r="F28" s="80">
        <v>-1284222650</v>
      </c>
      <c r="G28" s="80">
        <v>-4263485336</v>
      </c>
      <c r="H28" s="12"/>
    </row>
    <row r="29" spans="1:8" ht="14.25" customHeight="1">
      <c r="A29" s="73" t="s">
        <v>342</v>
      </c>
      <c r="B29" s="74" t="s">
        <v>90</v>
      </c>
      <c r="C29" s="75" t="s">
        <v>466</v>
      </c>
      <c r="D29" s="80">
        <v>0</v>
      </c>
      <c r="E29" s="80">
        <v>0</v>
      </c>
      <c r="F29" s="72">
        <v>0</v>
      </c>
      <c r="G29" s="72">
        <v>0</v>
      </c>
      <c r="H29" s="1"/>
    </row>
    <row r="30" spans="1:8" ht="14.25" customHeight="1">
      <c r="A30" s="73" t="s">
        <v>343</v>
      </c>
      <c r="B30" s="74" t="s">
        <v>91</v>
      </c>
      <c r="C30" s="75" t="s">
        <v>466</v>
      </c>
      <c r="D30" s="80">
        <v>0</v>
      </c>
      <c r="E30" s="80">
        <v>0</v>
      </c>
      <c r="F30" s="80">
        <v>0</v>
      </c>
      <c r="G30" s="80">
        <v>0</v>
      </c>
      <c r="H30" s="12"/>
    </row>
    <row r="31" spans="1:8" ht="14.25" customHeight="1">
      <c r="A31" s="73" t="s">
        <v>344</v>
      </c>
      <c r="B31" s="74" t="s">
        <v>274</v>
      </c>
      <c r="C31" s="24"/>
      <c r="D31" s="80">
        <v>-1325001688</v>
      </c>
      <c r="E31" s="80">
        <v>-3490352787</v>
      </c>
      <c r="F31" s="80">
        <v>-1284222650</v>
      </c>
      <c r="G31" s="80">
        <v>-4263485336</v>
      </c>
      <c r="H31" s="12"/>
    </row>
    <row r="32" spans="1:8" ht="14.25" customHeight="1">
      <c r="A32" s="86" t="s">
        <v>756</v>
      </c>
      <c r="B32" s="89" t="s">
        <v>275</v>
      </c>
      <c r="C32" s="87"/>
      <c r="D32" s="72"/>
      <c r="E32" s="80"/>
      <c r="F32" s="72"/>
      <c r="G32" s="72"/>
      <c r="H32" s="1"/>
    </row>
    <row r="33" spans="1:8" ht="14.25" customHeight="1">
      <c r="A33" s="86" t="s">
        <v>757</v>
      </c>
      <c r="B33" s="89" t="s">
        <v>113</v>
      </c>
      <c r="C33" s="87"/>
      <c r="D33" s="80">
        <v>-1325001688</v>
      </c>
      <c r="E33" s="80">
        <v>-3490352787</v>
      </c>
      <c r="F33" s="80">
        <v>-1284222650</v>
      </c>
      <c r="G33" s="80">
        <v>-4263485336</v>
      </c>
      <c r="H33" s="1"/>
    </row>
    <row r="34" spans="1:8" ht="14.25" customHeight="1">
      <c r="A34" s="77" t="s">
        <v>345</v>
      </c>
      <c r="B34" s="78" t="s">
        <v>114</v>
      </c>
      <c r="C34" s="36"/>
      <c r="D34" s="103">
        <v>-237.96725718390803</v>
      </c>
      <c r="E34" s="103">
        <v>-626.8593367456897</v>
      </c>
      <c r="F34" s="103">
        <v>-230.64343570402298</v>
      </c>
      <c r="G34" s="103">
        <v>-765.712165229885</v>
      </c>
      <c r="H34" s="1"/>
    </row>
    <row r="35" spans="1:7" ht="15.75">
      <c r="A35" s="105"/>
      <c r="B35" s="106"/>
      <c r="C35" s="107"/>
      <c r="E35" s="108"/>
      <c r="F35" s="108"/>
      <c r="G35" s="108"/>
    </row>
    <row r="36" spans="2:7" ht="15">
      <c r="B36" s="258" t="s">
        <v>569</v>
      </c>
      <c r="C36" s="258"/>
      <c r="D36" s="258"/>
      <c r="E36" s="258"/>
      <c r="F36" s="258"/>
      <c r="G36" s="258"/>
    </row>
    <row r="37" spans="1:7" ht="18">
      <c r="A37" s="259" t="s">
        <v>289</v>
      </c>
      <c r="B37" s="259"/>
      <c r="C37" s="259"/>
      <c r="D37" s="276" t="s">
        <v>373</v>
      </c>
      <c r="E37" s="276"/>
      <c r="F37" s="276"/>
      <c r="G37" s="276"/>
    </row>
  </sheetData>
  <sheetProtection/>
  <mergeCells count="13">
    <mergeCell ref="B36:G36"/>
    <mergeCell ref="A37:C37"/>
    <mergeCell ref="D37:G37"/>
    <mergeCell ref="A8:G8"/>
    <mergeCell ref="A10:A11"/>
    <mergeCell ref="B10:B11"/>
    <mergeCell ref="C10:C11"/>
    <mergeCell ref="E3:G3"/>
    <mergeCell ref="E4:G4"/>
    <mergeCell ref="E5:G5"/>
    <mergeCell ref="A7:G7"/>
    <mergeCell ref="D10:E10"/>
    <mergeCell ref="F10:G10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5"/>
  <sheetViews>
    <sheetView zoomScalePageLayoutView="0" workbookViewId="0" topLeftCell="A11">
      <selection activeCell="B14" sqref="B14:E52"/>
    </sheetView>
  </sheetViews>
  <sheetFormatPr defaultColWidth="8.796875" defaultRowHeight="14.25"/>
  <cols>
    <col min="1" max="1" width="51.69921875" style="0" customWidth="1"/>
    <col min="2" max="2" width="5.5" style="160" customWidth="1"/>
    <col min="3" max="3" width="7.3984375" style="0" customWidth="1"/>
    <col min="4" max="5" width="13.3984375" style="0" customWidth="1"/>
    <col min="6" max="6" width="17.59765625" style="0" customWidth="1"/>
    <col min="9" max="9" width="12.5" style="0" bestFit="1" customWidth="1"/>
  </cols>
  <sheetData>
    <row r="3" spans="1:5" ht="15">
      <c r="A3" s="26" t="s">
        <v>479</v>
      </c>
      <c r="B3" s="164"/>
      <c r="C3" s="27"/>
      <c r="D3" s="277" t="s">
        <v>435</v>
      </c>
      <c r="E3" s="277"/>
    </row>
    <row r="4" spans="1:5" ht="15">
      <c r="A4" s="26"/>
      <c r="B4" s="164"/>
      <c r="C4" s="27"/>
      <c r="D4" s="278" t="s">
        <v>88</v>
      </c>
      <c r="E4" s="278"/>
    </row>
    <row r="5" spans="1:5" ht="15">
      <c r="A5" s="26"/>
      <c r="B5" s="164"/>
      <c r="C5" s="27"/>
      <c r="D5" s="278" t="s">
        <v>609</v>
      </c>
      <c r="E5" s="278"/>
    </row>
    <row r="6" spans="1:5" ht="15">
      <c r="A6" s="26"/>
      <c r="B6" s="164"/>
      <c r="C6" s="27"/>
      <c r="D6" s="193"/>
      <c r="E6" s="193"/>
    </row>
    <row r="7" spans="1:5" ht="18">
      <c r="A7" s="279" t="s">
        <v>216</v>
      </c>
      <c r="B7" s="279"/>
      <c r="C7" s="279"/>
      <c r="D7" s="279"/>
      <c r="E7" s="279"/>
    </row>
    <row r="8" spans="1:5" ht="15.75">
      <c r="A8" s="280" t="s">
        <v>670</v>
      </c>
      <c r="B8" s="280"/>
      <c r="C8" s="280"/>
      <c r="D8" s="280"/>
      <c r="E8" s="280"/>
    </row>
    <row r="9" spans="1:5" ht="15.75">
      <c r="A9" s="264" t="s">
        <v>222</v>
      </c>
      <c r="B9" s="264"/>
      <c r="C9" s="264"/>
      <c r="D9" s="264"/>
      <c r="E9" s="264"/>
    </row>
    <row r="10" spans="1:5" ht="27.75" customHeight="1">
      <c r="A10" s="281" t="s">
        <v>189</v>
      </c>
      <c r="B10" s="282" t="s">
        <v>747</v>
      </c>
      <c r="C10" s="283" t="s">
        <v>132</v>
      </c>
      <c r="D10" s="284" t="s">
        <v>671</v>
      </c>
      <c r="E10" s="284"/>
    </row>
    <row r="11" spans="1:5" ht="14.25">
      <c r="A11" s="281"/>
      <c r="B11" s="282"/>
      <c r="C11" s="283"/>
      <c r="D11" s="28" t="s">
        <v>146</v>
      </c>
      <c r="E11" s="28" t="s">
        <v>814</v>
      </c>
    </row>
    <row r="12" spans="1:5" ht="14.25">
      <c r="A12" s="48">
        <v>1</v>
      </c>
      <c r="B12" s="150">
        <v>2</v>
      </c>
      <c r="C12" s="49">
        <v>3</v>
      </c>
      <c r="D12" s="52">
        <v>4</v>
      </c>
      <c r="E12" s="52">
        <v>5</v>
      </c>
    </row>
    <row r="13" spans="1:5" ht="12.75" customHeight="1">
      <c r="A13" s="145" t="s">
        <v>139</v>
      </c>
      <c r="B13" s="151" t="s">
        <v>637</v>
      </c>
      <c r="C13" s="152"/>
      <c r="D13" s="32"/>
      <c r="E13" s="32"/>
    </row>
    <row r="14" spans="1:5" ht="12.75" customHeight="1">
      <c r="A14" s="146" t="s">
        <v>678</v>
      </c>
      <c r="B14" s="153" t="s">
        <v>527</v>
      </c>
      <c r="C14" s="154"/>
      <c r="D14" s="163">
        <v>-1283590055</v>
      </c>
      <c r="E14" s="163">
        <v>-4263485336</v>
      </c>
    </row>
    <row r="15" spans="1:5" ht="12.75" customHeight="1">
      <c r="A15" s="146" t="s">
        <v>679</v>
      </c>
      <c r="B15" s="155"/>
      <c r="C15" s="154"/>
      <c r="D15" s="98"/>
      <c r="E15" s="98"/>
    </row>
    <row r="16" spans="1:5" ht="12.75" customHeight="1">
      <c r="A16" s="76" t="s">
        <v>680</v>
      </c>
      <c r="B16" s="156" t="s">
        <v>147</v>
      </c>
      <c r="C16" s="154"/>
      <c r="D16" s="98">
        <v>3868309788</v>
      </c>
      <c r="E16" s="98">
        <v>3973365320</v>
      </c>
    </row>
    <row r="17" spans="1:5" ht="12.75" customHeight="1">
      <c r="A17" s="76" t="s">
        <v>681</v>
      </c>
      <c r="B17" s="156" t="s">
        <v>148</v>
      </c>
      <c r="C17" s="154"/>
      <c r="D17" s="98">
        <v>131182827</v>
      </c>
      <c r="E17" s="98">
        <v>0</v>
      </c>
    </row>
    <row r="18" spans="1:5" ht="12.75" customHeight="1">
      <c r="A18" s="76" t="s">
        <v>682</v>
      </c>
      <c r="B18" s="156" t="s">
        <v>149</v>
      </c>
      <c r="C18" s="154"/>
      <c r="D18" s="98">
        <v>0</v>
      </c>
      <c r="E18" s="98">
        <v>0</v>
      </c>
    </row>
    <row r="19" spans="1:5" ht="12.75" customHeight="1">
      <c r="A19" s="76" t="s">
        <v>683</v>
      </c>
      <c r="B19" s="155" t="s">
        <v>150</v>
      </c>
      <c r="C19" s="154"/>
      <c r="D19" s="98">
        <v>10454845</v>
      </c>
      <c r="E19" s="98">
        <v>-18430144</v>
      </c>
    </row>
    <row r="20" spans="1:5" ht="12.75" customHeight="1">
      <c r="A20" s="76" t="s">
        <v>684</v>
      </c>
      <c r="B20" s="155" t="s">
        <v>151</v>
      </c>
      <c r="C20" s="154"/>
      <c r="D20" s="98">
        <v>66777780</v>
      </c>
      <c r="E20" s="98">
        <v>261618056</v>
      </c>
    </row>
    <row r="21" spans="1:5" ht="12.75" customHeight="1">
      <c r="A21" s="146" t="s">
        <v>685</v>
      </c>
      <c r="B21" s="157" t="s">
        <v>707</v>
      </c>
      <c r="C21" s="148"/>
      <c r="D21" s="25"/>
      <c r="E21" s="25"/>
    </row>
    <row r="22" spans="1:5" ht="12.75" customHeight="1">
      <c r="A22" s="76" t="s">
        <v>686</v>
      </c>
      <c r="B22" s="156" t="s">
        <v>708</v>
      </c>
      <c r="C22" s="154"/>
      <c r="D22" s="98">
        <v>-5774260120</v>
      </c>
      <c r="E22" s="98">
        <v>3881697779</v>
      </c>
    </row>
    <row r="23" spans="1:5" ht="12.75" customHeight="1">
      <c r="A23" s="76" t="s">
        <v>687</v>
      </c>
      <c r="B23" s="155">
        <v>10</v>
      </c>
      <c r="C23" s="154"/>
      <c r="D23" s="98">
        <v>-5545596360</v>
      </c>
      <c r="E23" s="98">
        <v>-634203088</v>
      </c>
    </row>
    <row r="24" spans="1:5" ht="12.75" customHeight="1">
      <c r="A24" s="147" t="s">
        <v>688</v>
      </c>
      <c r="B24" s="155">
        <v>11</v>
      </c>
      <c r="C24" s="154"/>
      <c r="D24" s="98">
        <v>8370737977</v>
      </c>
      <c r="E24" s="98">
        <v>2898944174</v>
      </c>
    </row>
    <row r="25" spans="1:5" ht="12.75" customHeight="1">
      <c r="A25" s="76" t="s">
        <v>689</v>
      </c>
      <c r="B25" s="155">
        <v>12</v>
      </c>
      <c r="C25" s="154"/>
      <c r="D25" s="98">
        <v>1155539382</v>
      </c>
      <c r="E25" s="98">
        <v>638582098</v>
      </c>
    </row>
    <row r="26" spans="1:5" ht="12.75" customHeight="1">
      <c r="A26" s="76" t="s">
        <v>690</v>
      </c>
      <c r="B26" s="155">
        <v>13</v>
      </c>
      <c r="C26" s="154"/>
      <c r="D26" s="98">
        <v>-66777780</v>
      </c>
      <c r="E26" s="98">
        <v>-261618056</v>
      </c>
    </row>
    <row r="27" spans="1:5" ht="12.75" customHeight="1">
      <c r="A27" s="76" t="s">
        <v>691</v>
      </c>
      <c r="B27" s="155">
        <v>14</v>
      </c>
      <c r="C27" s="154"/>
      <c r="D27" s="98">
        <v>-304597185</v>
      </c>
      <c r="E27" s="98">
        <v>-95492780</v>
      </c>
    </row>
    <row r="28" spans="1:5" ht="12.75" customHeight="1">
      <c r="A28" s="76" t="s">
        <v>692</v>
      </c>
      <c r="B28" s="155">
        <v>15</v>
      </c>
      <c r="C28" s="154"/>
      <c r="D28" s="98">
        <v>10000</v>
      </c>
      <c r="E28" s="98">
        <v>81073126</v>
      </c>
    </row>
    <row r="29" spans="1:5" ht="12.75" customHeight="1">
      <c r="A29" s="76" t="s">
        <v>693</v>
      </c>
      <c r="B29" s="155">
        <v>16</v>
      </c>
      <c r="C29" s="154"/>
      <c r="D29" s="98">
        <v>-171682800</v>
      </c>
      <c r="E29" s="98">
        <v>-388858224</v>
      </c>
    </row>
    <row r="30" spans="1:5" ht="12.75" customHeight="1">
      <c r="A30" s="146" t="s">
        <v>694</v>
      </c>
      <c r="B30" s="157" t="s">
        <v>606</v>
      </c>
      <c r="C30" s="154"/>
      <c r="D30" s="25">
        <v>456508299</v>
      </c>
      <c r="E30" s="25">
        <v>6073192925</v>
      </c>
    </row>
    <row r="31" spans="1:5" ht="12.75" customHeight="1">
      <c r="A31" s="148" t="s">
        <v>695</v>
      </c>
      <c r="B31" s="159" t="s">
        <v>637</v>
      </c>
      <c r="C31" s="154"/>
      <c r="D31" s="17"/>
      <c r="E31" s="17"/>
    </row>
    <row r="32" spans="1:5" ht="12.75" customHeight="1">
      <c r="A32" s="76" t="s">
        <v>696</v>
      </c>
      <c r="B32" s="155">
        <v>21</v>
      </c>
      <c r="C32" s="154"/>
      <c r="D32" s="98">
        <v>-1629189847</v>
      </c>
      <c r="E32" s="98">
        <v>-2771651896</v>
      </c>
    </row>
    <row r="33" spans="1:5" ht="12.75" customHeight="1">
      <c r="A33" s="76" t="s">
        <v>697</v>
      </c>
      <c r="B33" s="155">
        <v>22</v>
      </c>
      <c r="C33" s="154"/>
      <c r="D33" s="98">
        <v>637090000</v>
      </c>
      <c r="E33" s="98">
        <v>0</v>
      </c>
    </row>
    <row r="34" spans="1:5" ht="12.75" customHeight="1">
      <c r="A34" s="76" t="s">
        <v>760</v>
      </c>
      <c r="B34" s="155">
        <v>23</v>
      </c>
      <c r="C34" s="154"/>
      <c r="D34" s="98"/>
      <c r="E34" s="98"/>
    </row>
    <row r="35" spans="1:5" ht="12.75" customHeight="1">
      <c r="A35" s="76" t="s">
        <v>759</v>
      </c>
      <c r="B35" s="155">
        <v>24</v>
      </c>
      <c r="C35" s="154"/>
      <c r="D35" s="98"/>
      <c r="E35" s="98"/>
    </row>
    <row r="36" spans="1:5" ht="12.75" customHeight="1">
      <c r="A36" s="76" t="s">
        <v>698</v>
      </c>
      <c r="B36" s="155">
        <v>25</v>
      </c>
      <c r="C36" s="154"/>
      <c r="D36" s="98"/>
      <c r="E36" s="98"/>
    </row>
    <row r="37" spans="1:5" ht="12.75" customHeight="1">
      <c r="A37" s="76" t="s">
        <v>699</v>
      </c>
      <c r="B37" s="155">
        <v>26</v>
      </c>
      <c r="C37" s="154"/>
      <c r="D37" s="98"/>
      <c r="E37" s="98">
        <v>0</v>
      </c>
    </row>
    <row r="38" spans="1:5" ht="12.75" customHeight="1">
      <c r="A38" s="76" t="s">
        <v>187</v>
      </c>
      <c r="B38" s="155">
        <v>27</v>
      </c>
      <c r="C38" s="154"/>
      <c r="D38" s="98">
        <v>28159103</v>
      </c>
      <c r="E38" s="98">
        <v>18430144</v>
      </c>
    </row>
    <row r="39" spans="1:5" ht="12.75" customHeight="1">
      <c r="A39" s="146" t="s">
        <v>279</v>
      </c>
      <c r="B39" s="157" t="s">
        <v>607</v>
      </c>
      <c r="C39" s="154"/>
      <c r="D39" s="163">
        <v>-963940744</v>
      </c>
      <c r="E39" s="163">
        <v>-2753221752</v>
      </c>
    </row>
    <row r="40" spans="1:5" ht="12.75" customHeight="1">
      <c r="A40" s="148" t="s">
        <v>700</v>
      </c>
      <c r="B40" s="158"/>
      <c r="C40" s="154"/>
      <c r="D40" s="25"/>
      <c r="E40" s="25"/>
    </row>
    <row r="41" spans="1:5" ht="12.75" customHeight="1">
      <c r="A41" s="76" t="s">
        <v>701</v>
      </c>
      <c r="B41" s="155">
        <v>31</v>
      </c>
      <c r="C41" s="154"/>
      <c r="D41" s="98"/>
      <c r="E41" s="17"/>
    </row>
    <row r="42" spans="1:5" ht="12.75" customHeight="1">
      <c r="A42" s="76" t="s">
        <v>702</v>
      </c>
      <c r="B42" s="155">
        <v>32</v>
      </c>
      <c r="C42" s="154"/>
      <c r="D42" s="98"/>
      <c r="E42" s="25"/>
    </row>
    <row r="43" spans="1:5" ht="12.75" customHeight="1">
      <c r="A43" s="76" t="s">
        <v>704</v>
      </c>
      <c r="C43" s="154"/>
      <c r="D43" s="98"/>
      <c r="E43" s="25"/>
    </row>
    <row r="44" spans="1:5" ht="12.75" customHeight="1">
      <c r="A44" s="76" t="s">
        <v>705</v>
      </c>
      <c r="B44" s="155">
        <v>33</v>
      </c>
      <c r="C44" s="154"/>
      <c r="D44" s="98">
        <v>3000000000</v>
      </c>
      <c r="E44" s="17">
        <v>8500000000</v>
      </c>
    </row>
    <row r="45" spans="1:5" ht="12.75" customHeight="1">
      <c r="A45" s="76" t="s">
        <v>307</v>
      </c>
      <c r="B45" s="155">
        <v>34</v>
      </c>
      <c r="C45" s="154"/>
      <c r="D45" s="98">
        <v>-6000000000</v>
      </c>
      <c r="E45" s="17">
        <v>-11500000000</v>
      </c>
    </row>
    <row r="46" spans="1:5" ht="12.75" customHeight="1">
      <c r="A46" s="76" t="s">
        <v>744</v>
      </c>
      <c r="B46" s="155">
        <v>35</v>
      </c>
      <c r="C46" s="154"/>
      <c r="D46" s="98"/>
      <c r="E46" s="17"/>
    </row>
    <row r="47" spans="1:5" ht="12.75" customHeight="1">
      <c r="A47" s="76" t="s">
        <v>745</v>
      </c>
      <c r="B47" s="155">
        <v>36</v>
      </c>
      <c r="C47" s="154"/>
      <c r="D47" s="98"/>
      <c r="E47" s="17"/>
    </row>
    <row r="48" spans="1:5" ht="12.75" customHeight="1">
      <c r="A48" s="146" t="s">
        <v>706</v>
      </c>
      <c r="B48" s="157" t="s">
        <v>631</v>
      </c>
      <c r="C48" s="154"/>
      <c r="D48" s="25">
        <v>-3000000000</v>
      </c>
      <c r="E48" s="25">
        <v>-3000000000</v>
      </c>
    </row>
    <row r="49" spans="1:5" ht="12.75" customHeight="1">
      <c r="A49" s="148" t="s">
        <v>87</v>
      </c>
      <c r="B49" s="158" t="s">
        <v>89</v>
      </c>
      <c r="C49" s="154"/>
      <c r="D49" s="25">
        <v>-3507432445</v>
      </c>
      <c r="E49" s="25">
        <v>319971173</v>
      </c>
    </row>
    <row r="50" spans="1:5" ht="12.75" customHeight="1">
      <c r="A50" s="148" t="s">
        <v>196</v>
      </c>
      <c r="B50" s="158" t="s">
        <v>274</v>
      </c>
      <c r="C50" s="154"/>
      <c r="D50" s="25">
        <v>7067577976</v>
      </c>
      <c r="E50" s="25">
        <v>1813863733</v>
      </c>
    </row>
    <row r="51" spans="1:5" ht="12.75" customHeight="1">
      <c r="A51" s="148" t="s">
        <v>746</v>
      </c>
      <c r="B51" s="158" t="s">
        <v>275</v>
      </c>
      <c r="C51" s="154"/>
      <c r="D51" s="25"/>
      <c r="E51" s="25"/>
    </row>
    <row r="52" spans="1:5" ht="12.75" customHeight="1">
      <c r="A52" s="149" t="s">
        <v>86</v>
      </c>
      <c r="B52" s="161" t="s">
        <v>114</v>
      </c>
      <c r="C52" s="162" t="s">
        <v>527</v>
      </c>
      <c r="D52" s="37">
        <v>3560145531</v>
      </c>
      <c r="E52" s="37">
        <v>2133834906</v>
      </c>
    </row>
    <row r="54" spans="2:5" ht="15">
      <c r="B54" s="165"/>
      <c r="C54" s="258" t="s">
        <v>737</v>
      </c>
      <c r="D54" s="258"/>
      <c r="E54" s="258"/>
    </row>
    <row r="55" spans="1:5" ht="18">
      <c r="A55" s="8" t="s">
        <v>672</v>
      </c>
      <c r="B55" s="165"/>
      <c r="C55" s="276" t="s">
        <v>432</v>
      </c>
      <c r="D55" s="276"/>
      <c r="E55" s="276"/>
    </row>
  </sheetData>
  <sheetProtection/>
  <mergeCells count="12">
    <mergeCell ref="C10:C11"/>
    <mergeCell ref="D10:E10"/>
    <mergeCell ref="D3:E3"/>
    <mergeCell ref="D4:E4"/>
    <mergeCell ref="D5:E5"/>
    <mergeCell ref="A7:E7"/>
    <mergeCell ref="C54:E54"/>
    <mergeCell ref="C55:E55"/>
    <mergeCell ref="A8:E8"/>
    <mergeCell ref="A9:E9"/>
    <mergeCell ref="A10:A11"/>
    <mergeCell ref="B10:B11"/>
  </mergeCells>
  <printOptions/>
  <pageMargins left="0.75" right="0.2362204724409449" top="0.5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H13" sqref="H13"/>
    </sheetView>
  </sheetViews>
  <sheetFormatPr defaultColWidth="8.796875" defaultRowHeight="14.25"/>
  <cols>
    <col min="6" max="6" width="9.3984375" style="0" customWidth="1"/>
    <col min="7" max="7" width="33.5" style="0" customWidth="1"/>
  </cols>
  <sheetData>
    <row r="1" spans="1:7" ht="15.75">
      <c r="A1" s="287" t="s">
        <v>770</v>
      </c>
      <c r="B1" s="287"/>
      <c r="C1" s="287"/>
      <c r="D1" s="287"/>
      <c r="E1" s="287"/>
      <c r="F1" s="261" t="s">
        <v>398</v>
      </c>
      <c r="G1" s="261"/>
    </row>
    <row r="2" spans="1:7" ht="15">
      <c r="A2" s="20"/>
      <c r="B2" s="21"/>
      <c r="C2" s="263"/>
      <c r="D2" s="263"/>
      <c r="E2" s="263"/>
      <c r="F2" s="263" t="s">
        <v>467</v>
      </c>
      <c r="G2" s="263"/>
    </row>
    <row r="3" spans="1:7" ht="15">
      <c r="A3" s="20"/>
      <c r="B3" s="21"/>
      <c r="C3" s="263"/>
      <c r="D3" s="263"/>
      <c r="E3" s="263"/>
      <c r="F3" s="263" t="s">
        <v>468</v>
      </c>
      <c r="G3" s="263"/>
    </row>
    <row r="4" spans="1:7" ht="15">
      <c r="A4" s="20"/>
      <c r="B4" s="21"/>
      <c r="C4" s="53"/>
      <c r="D4" s="53"/>
      <c r="E4" s="53"/>
      <c r="F4" s="53"/>
      <c r="G4" s="53"/>
    </row>
    <row r="5" spans="1:7" ht="19.5">
      <c r="A5" s="288" t="s">
        <v>118</v>
      </c>
      <c r="B5" s="288"/>
      <c r="C5" s="288"/>
      <c r="D5" s="288"/>
      <c r="E5" s="288"/>
      <c r="F5" s="288"/>
      <c r="G5" s="288"/>
    </row>
    <row r="6" spans="1:7" ht="16.5">
      <c r="A6" s="289" t="s">
        <v>266</v>
      </c>
      <c r="B6" s="289"/>
      <c r="C6" s="289"/>
      <c r="D6" s="289"/>
      <c r="E6" s="289"/>
      <c r="F6" s="289"/>
      <c r="G6" s="289"/>
    </row>
    <row r="7" ht="14.25">
      <c r="B7" s="9"/>
    </row>
    <row r="8" spans="1:7" ht="16.5">
      <c r="A8" s="286" t="s">
        <v>484</v>
      </c>
      <c r="B8" s="286"/>
      <c r="C8" s="286"/>
      <c r="D8" s="286"/>
      <c r="E8" s="286"/>
      <c r="F8" s="286"/>
      <c r="G8" s="286"/>
    </row>
    <row r="9" spans="1:7" ht="15">
      <c r="A9" s="285" t="s">
        <v>765</v>
      </c>
      <c r="B9" s="285"/>
      <c r="C9" s="285"/>
      <c r="D9" s="285"/>
      <c r="E9" s="285"/>
      <c r="F9" s="285"/>
      <c r="G9" s="285"/>
    </row>
    <row r="10" spans="1:7" ht="15">
      <c r="A10" s="285" t="s">
        <v>363</v>
      </c>
      <c r="B10" s="285"/>
      <c r="C10" s="285"/>
      <c r="D10" s="285"/>
      <c r="E10" s="285"/>
      <c r="F10" s="285"/>
      <c r="G10" s="285"/>
    </row>
    <row r="11" spans="1:7" ht="15">
      <c r="A11" s="214" t="s">
        <v>215</v>
      </c>
      <c r="B11" s="214"/>
      <c r="C11" s="214"/>
      <c r="D11" s="214"/>
      <c r="E11" s="214"/>
      <c r="F11" s="214"/>
      <c r="G11" s="214"/>
    </row>
    <row r="12" spans="1:7" ht="15">
      <c r="A12" s="285" t="s">
        <v>217</v>
      </c>
      <c r="B12" s="285"/>
      <c r="C12" s="285"/>
      <c r="D12" s="285"/>
      <c r="E12" s="285"/>
      <c r="F12" s="285"/>
      <c r="G12" s="285"/>
    </row>
    <row r="13" spans="1:7" ht="15">
      <c r="A13" s="290" t="s">
        <v>764</v>
      </c>
      <c r="B13" s="290"/>
      <c r="C13" s="290"/>
      <c r="D13" s="290"/>
      <c r="E13" s="290"/>
      <c r="F13" s="290"/>
      <c r="G13" s="290"/>
    </row>
    <row r="14" spans="1:7" ht="15">
      <c r="A14" s="285" t="s">
        <v>763</v>
      </c>
      <c r="B14" s="285"/>
      <c r="C14" s="285"/>
      <c r="D14" s="285"/>
      <c r="E14" s="285"/>
      <c r="F14" s="285"/>
      <c r="G14" s="285"/>
    </row>
    <row r="15" spans="1:7" ht="15">
      <c r="A15" s="285" t="s">
        <v>411</v>
      </c>
      <c r="B15" s="285"/>
      <c r="C15" s="285"/>
      <c r="D15" s="285"/>
      <c r="E15" s="285"/>
      <c r="F15" s="285"/>
      <c r="G15" s="285"/>
    </row>
    <row r="16" spans="1:7" ht="15">
      <c r="A16" s="285" t="s">
        <v>404</v>
      </c>
      <c r="B16" s="285"/>
      <c r="C16" s="285"/>
      <c r="D16" s="285"/>
      <c r="E16" s="285"/>
      <c r="F16" s="285"/>
      <c r="G16" s="285"/>
    </row>
    <row r="17" spans="1:7" ht="15">
      <c r="A17" s="285" t="s">
        <v>405</v>
      </c>
      <c r="B17" s="285"/>
      <c r="C17" s="285"/>
      <c r="D17" s="285"/>
      <c r="E17" s="285"/>
      <c r="F17" s="285"/>
      <c r="G17" s="285"/>
    </row>
    <row r="18" spans="1:7" ht="15">
      <c r="A18" s="285" t="s">
        <v>407</v>
      </c>
      <c r="B18" s="285"/>
      <c r="C18" s="285"/>
      <c r="D18" s="285"/>
      <c r="E18" s="285"/>
      <c r="F18" s="285"/>
      <c r="G18" s="285"/>
    </row>
    <row r="19" spans="1:7" ht="15">
      <c r="A19" s="285" t="s">
        <v>408</v>
      </c>
      <c r="B19" s="285"/>
      <c r="C19" s="285"/>
      <c r="D19" s="285"/>
      <c r="E19" s="285"/>
      <c r="F19" s="285"/>
      <c r="G19" s="285"/>
    </row>
    <row r="20" spans="1:7" ht="15">
      <c r="A20" s="285" t="s">
        <v>409</v>
      </c>
      <c r="B20" s="285"/>
      <c r="C20" s="285"/>
      <c r="D20" s="285"/>
      <c r="E20" s="285"/>
      <c r="F20" s="285"/>
      <c r="G20" s="285"/>
    </row>
    <row r="21" spans="1:7" ht="15">
      <c r="A21" s="285" t="s">
        <v>410</v>
      </c>
      <c r="B21" s="285"/>
      <c r="C21" s="285"/>
      <c r="D21" s="285"/>
      <c r="E21" s="285"/>
      <c r="F21" s="285"/>
      <c r="G21" s="285"/>
    </row>
    <row r="22" spans="1:7" ht="15">
      <c r="A22" s="285" t="s">
        <v>822</v>
      </c>
      <c r="B22" s="285"/>
      <c r="C22" s="285"/>
      <c r="D22" s="285"/>
      <c r="E22" s="285"/>
      <c r="F22" s="285"/>
      <c r="G22" s="285"/>
    </row>
    <row r="23" spans="1:7" ht="15">
      <c r="A23" s="285" t="s">
        <v>494</v>
      </c>
      <c r="B23" s="285"/>
      <c r="C23" s="285"/>
      <c r="D23" s="285"/>
      <c r="E23" s="285"/>
      <c r="F23" s="285"/>
      <c r="G23" s="285"/>
    </row>
    <row r="24" spans="1:7" ht="15">
      <c r="A24" s="285" t="s">
        <v>560</v>
      </c>
      <c r="B24" s="285"/>
      <c r="C24" s="285"/>
      <c r="D24" s="285"/>
      <c r="E24" s="285"/>
      <c r="F24" s="285"/>
      <c r="G24" s="285"/>
    </row>
    <row r="25" spans="1:7" ht="15">
      <c r="A25" s="285" t="s">
        <v>559</v>
      </c>
      <c r="B25" s="285"/>
      <c r="C25" s="285"/>
      <c r="D25" s="285"/>
      <c r="E25" s="285"/>
      <c r="F25" s="285"/>
      <c r="G25" s="285"/>
    </row>
    <row r="26" spans="1:7" ht="18.75" customHeight="1">
      <c r="A26" s="286" t="s">
        <v>719</v>
      </c>
      <c r="B26" s="286"/>
      <c r="C26" s="286"/>
      <c r="D26" s="286"/>
      <c r="E26" s="286"/>
      <c r="F26" s="286"/>
      <c r="G26" s="286"/>
    </row>
    <row r="27" spans="1:7" ht="15">
      <c r="A27" s="285" t="s">
        <v>495</v>
      </c>
      <c r="B27" s="285"/>
      <c r="C27" s="285"/>
      <c r="D27" s="285"/>
      <c r="E27" s="285"/>
      <c r="F27" s="285"/>
      <c r="G27" s="285"/>
    </row>
    <row r="28" spans="1:7" ht="15">
      <c r="A28" s="285" t="s">
        <v>226</v>
      </c>
      <c r="B28" s="285"/>
      <c r="C28" s="285"/>
      <c r="D28" s="285"/>
      <c r="E28" s="285"/>
      <c r="F28" s="285"/>
      <c r="G28" s="285"/>
    </row>
    <row r="29" spans="1:7" ht="16.5">
      <c r="A29" s="286" t="s">
        <v>437</v>
      </c>
      <c r="B29" s="286"/>
      <c r="C29" s="286"/>
      <c r="D29" s="286"/>
      <c r="E29" s="286"/>
      <c r="F29" s="286"/>
      <c r="G29" s="286"/>
    </row>
    <row r="30" spans="1:7" ht="15">
      <c r="A30" s="285" t="s">
        <v>220</v>
      </c>
      <c r="B30" s="285"/>
      <c r="C30" s="285"/>
      <c r="D30" s="285"/>
      <c r="E30" s="285"/>
      <c r="F30" s="285"/>
      <c r="G30" s="285"/>
    </row>
    <row r="31" spans="1:7" ht="15">
      <c r="A31" s="285" t="s">
        <v>221</v>
      </c>
      <c r="B31" s="285"/>
      <c r="C31" s="285"/>
      <c r="D31" s="285"/>
      <c r="E31" s="285"/>
      <c r="F31" s="285"/>
      <c r="G31" s="285"/>
    </row>
    <row r="32" spans="1:7" ht="15">
      <c r="A32" s="285" t="s">
        <v>227</v>
      </c>
      <c r="B32" s="285"/>
      <c r="C32" s="285"/>
      <c r="D32" s="285"/>
      <c r="E32" s="285"/>
      <c r="F32" s="285"/>
      <c r="G32" s="285"/>
    </row>
    <row r="33" spans="1:7" ht="15">
      <c r="A33" s="285" t="s">
        <v>190</v>
      </c>
      <c r="B33" s="285"/>
      <c r="C33" s="285"/>
      <c r="D33" s="285"/>
      <c r="E33" s="285"/>
      <c r="F33" s="285"/>
      <c r="G33" s="285"/>
    </row>
    <row r="34" spans="1:7" ht="15">
      <c r="A34" s="285" t="s">
        <v>286</v>
      </c>
      <c r="B34" s="285"/>
      <c r="C34" s="285"/>
      <c r="D34" s="285"/>
      <c r="E34" s="285"/>
      <c r="F34" s="285"/>
      <c r="G34" s="285"/>
    </row>
    <row r="35" spans="1:7" ht="16.5">
      <c r="A35" s="286" t="s">
        <v>109</v>
      </c>
      <c r="B35" s="286"/>
      <c r="C35" s="286"/>
      <c r="D35" s="286"/>
      <c r="E35" s="286"/>
      <c r="F35" s="286"/>
      <c r="G35" s="286"/>
    </row>
    <row r="36" spans="1:7" ht="15">
      <c r="A36" s="214" t="s">
        <v>128</v>
      </c>
      <c r="B36" s="214"/>
      <c r="C36" s="214"/>
      <c r="D36" s="214"/>
      <c r="E36" s="214"/>
      <c r="F36" s="214"/>
      <c r="G36" s="214"/>
    </row>
    <row r="37" spans="1:7" ht="15">
      <c r="A37" s="214" t="s">
        <v>738</v>
      </c>
      <c r="B37" s="214"/>
      <c r="C37" s="214"/>
      <c r="D37" s="214"/>
      <c r="E37" s="214"/>
      <c r="F37" s="214"/>
      <c r="G37" s="214"/>
    </row>
    <row r="38" spans="1:7" ht="15">
      <c r="A38" s="285" t="s">
        <v>739</v>
      </c>
      <c r="B38" s="285"/>
      <c r="C38" s="285"/>
      <c r="D38" s="285"/>
      <c r="E38" s="285"/>
      <c r="F38" s="285"/>
      <c r="G38" s="285"/>
    </row>
    <row r="39" spans="1:7" ht="15">
      <c r="A39" s="285" t="s">
        <v>740</v>
      </c>
      <c r="B39" s="285"/>
      <c r="C39" s="285"/>
      <c r="D39" s="285"/>
      <c r="E39" s="285"/>
      <c r="F39" s="285"/>
      <c r="G39" s="285"/>
    </row>
    <row r="40" spans="1:7" ht="15">
      <c r="A40" s="214" t="s">
        <v>281</v>
      </c>
      <c r="B40" s="214"/>
      <c r="C40" s="214"/>
      <c r="D40" s="214"/>
      <c r="E40" s="214"/>
      <c r="F40" s="214"/>
      <c r="G40" s="214"/>
    </row>
    <row r="41" spans="1:7" ht="15">
      <c r="A41" s="214" t="s">
        <v>282</v>
      </c>
      <c r="B41" s="214"/>
      <c r="C41" s="214"/>
      <c r="D41" s="214"/>
      <c r="E41" s="214"/>
      <c r="F41" s="214"/>
      <c r="G41" s="214"/>
    </row>
    <row r="42" spans="1:7" ht="15">
      <c r="A42" s="214" t="s">
        <v>283</v>
      </c>
      <c r="B42" s="214"/>
      <c r="C42" s="214"/>
      <c r="D42" s="214"/>
      <c r="E42" s="214"/>
      <c r="F42" s="214"/>
      <c r="G42" s="214"/>
    </row>
    <row r="43" spans="1:7" ht="15">
      <c r="A43" s="285" t="s">
        <v>284</v>
      </c>
      <c r="B43" s="285"/>
      <c r="C43" s="285"/>
      <c r="D43" s="285"/>
      <c r="E43" s="285"/>
      <c r="F43" s="285"/>
      <c r="G43" s="285"/>
    </row>
    <row r="44" spans="1:7" ht="15">
      <c r="A44" s="214" t="s">
        <v>123</v>
      </c>
      <c r="B44" s="214"/>
      <c r="C44" s="214"/>
      <c r="D44" s="214"/>
      <c r="E44" s="214"/>
      <c r="F44" s="214"/>
      <c r="G44" s="214"/>
    </row>
    <row r="45" spans="1:7" ht="15">
      <c r="A45" s="214" t="s">
        <v>766</v>
      </c>
      <c r="B45" s="214"/>
      <c r="C45" s="214"/>
      <c r="D45" s="214"/>
      <c r="E45" s="214"/>
      <c r="F45" s="214"/>
      <c r="G45" s="214"/>
    </row>
    <row r="46" spans="1:7" ht="15">
      <c r="A46" s="285" t="s">
        <v>122</v>
      </c>
      <c r="B46" s="285"/>
      <c r="C46" s="285"/>
      <c r="D46" s="285"/>
      <c r="E46" s="285"/>
      <c r="F46" s="285"/>
      <c r="G46" s="285"/>
    </row>
    <row r="47" spans="1:7" ht="15">
      <c r="A47" s="285" t="s">
        <v>124</v>
      </c>
      <c r="B47" s="285"/>
      <c r="C47" s="285"/>
      <c r="D47" s="285"/>
      <c r="E47" s="285"/>
      <c r="F47" s="285"/>
      <c r="G47" s="285"/>
    </row>
    <row r="48" spans="1:7" ht="15">
      <c r="A48" s="285" t="s">
        <v>125</v>
      </c>
      <c r="B48" s="285"/>
      <c r="C48" s="285"/>
      <c r="D48" s="285"/>
      <c r="E48" s="285"/>
      <c r="F48" s="285"/>
      <c r="G48" s="285"/>
    </row>
    <row r="49" spans="1:7" ht="15">
      <c r="A49" s="285" t="s">
        <v>193</v>
      </c>
      <c r="B49" s="285"/>
      <c r="C49" s="285"/>
      <c r="D49" s="285"/>
      <c r="E49" s="285"/>
      <c r="F49" s="285"/>
      <c r="G49" s="285"/>
    </row>
    <row r="50" spans="1:7" ht="15">
      <c r="A50" s="285" t="s">
        <v>561</v>
      </c>
      <c r="B50" s="285"/>
      <c r="C50" s="285"/>
      <c r="D50" s="285"/>
      <c r="E50" s="285"/>
      <c r="F50" s="285"/>
      <c r="G50" s="285"/>
    </row>
    <row r="51" spans="1:7" ht="15">
      <c r="A51" s="214" t="s">
        <v>562</v>
      </c>
      <c r="B51" s="214"/>
      <c r="C51" s="214"/>
      <c r="D51" s="214"/>
      <c r="E51" s="214"/>
      <c r="F51" s="214"/>
      <c r="G51" s="214"/>
    </row>
    <row r="52" spans="1:7" ht="15">
      <c r="A52" s="285" t="s">
        <v>194</v>
      </c>
      <c r="B52" s="285"/>
      <c r="C52" s="285"/>
      <c r="D52" s="285"/>
      <c r="E52" s="285"/>
      <c r="F52" s="285"/>
      <c r="G52" s="285"/>
    </row>
    <row r="53" spans="1:7" ht="15">
      <c r="A53" s="285" t="s">
        <v>126</v>
      </c>
      <c r="B53" s="285"/>
      <c r="C53" s="285"/>
      <c r="D53" s="285"/>
      <c r="E53" s="285"/>
      <c r="F53" s="285"/>
      <c r="G53" s="285"/>
    </row>
    <row r="54" spans="1:7" ht="15">
      <c r="A54" s="285" t="s">
        <v>563</v>
      </c>
      <c r="B54" s="285"/>
      <c r="C54" s="285"/>
      <c r="D54" s="285"/>
      <c r="E54" s="285"/>
      <c r="F54" s="285"/>
      <c r="G54" s="285"/>
    </row>
    <row r="55" spans="1:7" ht="15">
      <c r="A55" s="285" t="s">
        <v>564</v>
      </c>
      <c r="B55" s="285"/>
      <c r="C55" s="285"/>
      <c r="D55" s="285"/>
      <c r="E55" s="285"/>
      <c r="F55" s="285"/>
      <c r="G55" s="285"/>
    </row>
    <row r="56" spans="1:7" ht="15">
      <c r="A56" s="285" t="s">
        <v>576</v>
      </c>
      <c r="B56" s="285"/>
      <c r="C56" s="285"/>
      <c r="D56" s="285"/>
      <c r="E56" s="285"/>
      <c r="F56" s="285"/>
      <c r="G56" s="285"/>
    </row>
    <row r="57" spans="1:7" ht="15">
      <c r="A57" s="285" t="s">
        <v>127</v>
      </c>
      <c r="B57" s="285"/>
      <c r="C57" s="285"/>
      <c r="D57" s="285"/>
      <c r="E57" s="285"/>
      <c r="F57" s="285"/>
      <c r="G57" s="285"/>
    </row>
    <row r="58" spans="1:7" ht="15">
      <c r="A58" s="285" t="s">
        <v>577</v>
      </c>
      <c r="B58" s="285"/>
      <c r="C58" s="285"/>
      <c r="D58" s="285"/>
      <c r="E58" s="285"/>
      <c r="F58" s="285"/>
      <c r="G58" s="285"/>
    </row>
    <row r="59" spans="1:7" ht="15">
      <c r="A59" s="285" t="s">
        <v>129</v>
      </c>
      <c r="B59" s="285"/>
      <c r="C59" s="285"/>
      <c r="D59" s="285"/>
      <c r="E59" s="285"/>
      <c r="F59" s="285"/>
      <c r="G59" s="285"/>
    </row>
    <row r="60" spans="1:7" ht="15">
      <c r="A60" s="285" t="s">
        <v>623</v>
      </c>
      <c r="B60" s="285"/>
      <c r="C60" s="285"/>
      <c r="D60" s="285"/>
      <c r="E60" s="285"/>
      <c r="F60" s="285"/>
      <c r="G60" s="285"/>
    </row>
    <row r="61" spans="1:7" ht="15">
      <c r="A61" s="285" t="s">
        <v>659</v>
      </c>
      <c r="B61" s="285"/>
      <c r="C61" s="285"/>
      <c r="D61" s="285"/>
      <c r="E61" s="285"/>
      <c r="F61" s="285"/>
      <c r="G61" s="285"/>
    </row>
    <row r="62" spans="1:7" ht="15">
      <c r="A62" s="285" t="s">
        <v>575</v>
      </c>
      <c r="B62" s="285"/>
      <c r="C62" s="285"/>
      <c r="D62" s="285"/>
      <c r="E62" s="285"/>
      <c r="F62" s="285"/>
      <c r="G62" s="285"/>
    </row>
    <row r="63" spans="1:7" ht="15">
      <c r="A63" s="285" t="s">
        <v>233</v>
      </c>
      <c r="B63" s="285"/>
      <c r="C63" s="285"/>
      <c r="D63" s="285"/>
      <c r="E63" s="285"/>
      <c r="F63" s="285"/>
      <c r="G63" s="285"/>
    </row>
    <row r="64" spans="1:7" ht="15">
      <c r="A64" s="285" t="s">
        <v>234</v>
      </c>
      <c r="B64" s="285"/>
      <c r="C64" s="285"/>
      <c r="D64" s="285"/>
      <c r="E64" s="285"/>
      <c r="F64" s="285"/>
      <c r="G64" s="285"/>
    </row>
    <row r="65" spans="1:7" ht="15">
      <c r="A65" s="285" t="s">
        <v>235</v>
      </c>
      <c r="B65" s="285"/>
      <c r="C65" s="285"/>
      <c r="D65" s="285"/>
      <c r="E65" s="285"/>
      <c r="F65" s="285"/>
      <c r="G65" s="285"/>
    </row>
    <row r="66" spans="1:7" ht="15">
      <c r="A66" s="285" t="s">
        <v>0</v>
      </c>
      <c r="B66" s="285"/>
      <c r="C66" s="285"/>
      <c r="D66" s="285"/>
      <c r="E66" s="285"/>
      <c r="F66" s="285"/>
      <c r="G66" s="285"/>
    </row>
    <row r="67" spans="1:7" ht="15">
      <c r="A67" s="214" t="s">
        <v>2</v>
      </c>
      <c r="B67" s="214"/>
      <c r="C67" s="214"/>
      <c r="D67" s="214"/>
      <c r="E67" s="214"/>
      <c r="F67" s="214"/>
      <c r="G67" s="214"/>
    </row>
    <row r="68" spans="1:7" ht="15">
      <c r="A68" s="214" t="s">
        <v>1</v>
      </c>
      <c r="B68" s="214"/>
      <c r="C68" s="214"/>
      <c r="D68" s="214"/>
      <c r="E68" s="214"/>
      <c r="F68" s="214"/>
      <c r="G68" s="214"/>
    </row>
    <row r="69" spans="1:7" ht="15">
      <c r="A69" s="285" t="s">
        <v>4</v>
      </c>
      <c r="B69" s="285"/>
      <c r="C69" s="285"/>
      <c r="D69" s="285"/>
      <c r="E69" s="285"/>
      <c r="F69" s="285"/>
      <c r="G69" s="285"/>
    </row>
    <row r="70" spans="1:7" ht="15">
      <c r="A70" s="285" t="s">
        <v>3</v>
      </c>
      <c r="B70" s="285"/>
      <c r="C70" s="285"/>
      <c r="D70" s="285"/>
      <c r="E70" s="285"/>
      <c r="F70" s="285"/>
      <c r="G70" s="285"/>
    </row>
    <row r="71" spans="1:7" ht="15">
      <c r="A71" s="285" t="s">
        <v>5</v>
      </c>
      <c r="B71" s="285"/>
      <c r="C71" s="285"/>
      <c r="D71" s="285"/>
      <c r="E71" s="285"/>
      <c r="F71" s="285"/>
      <c r="G71" s="285"/>
    </row>
    <row r="72" spans="1:7" ht="15">
      <c r="A72" s="285" t="s">
        <v>136</v>
      </c>
      <c r="B72" s="285"/>
      <c r="C72" s="285"/>
      <c r="D72" s="285"/>
      <c r="E72" s="285"/>
      <c r="F72" s="285"/>
      <c r="G72" s="285"/>
    </row>
    <row r="73" spans="1:7" ht="15">
      <c r="A73" s="285" t="s">
        <v>790</v>
      </c>
      <c r="B73" s="285"/>
      <c r="C73" s="285"/>
      <c r="D73" s="285"/>
      <c r="E73" s="285"/>
      <c r="F73" s="285"/>
      <c r="G73" s="285"/>
    </row>
    <row r="74" spans="1:7" ht="15">
      <c r="A74" s="285" t="s">
        <v>792</v>
      </c>
      <c r="B74" s="285"/>
      <c r="C74" s="285"/>
      <c r="D74" s="285"/>
      <c r="E74" s="285"/>
      <c r="F74" s="285"/>
      <c r="G74" s="285"/>
    </row>
    <row r="75" spans="1:7" ht="15">
      <c r="A75" s="214" t="s">
        <v>793</v>
      </c>
      <c r="B75" s="214"/>
      <c r="C75" s="214"/>
      <c r="D75" s="214"/>
      <c r="E75" s="214"/>
      <c r="F75" s="214"/>
      <c r="G75" s="214"/>
    </row>
    <row r="76" spans="1:7" ht="15">
      <c r="A76" s="285" t="s">
        <v>791</v>
      </c>
      <c r="B76" s="285"/>
      <c r="C76" s="285"/>
      <c r="D76" s="285"/>
      <c r="E76" s="285"/>
      <c r="F76" s="285"/>
      <c r="G76" s="285"/>
    </row>
    <row r="77" spans="1:7" ht="15">
      <c r="A77" s="214" t="s">
        <v>794</v>
      </c>
      <c r="B77" s="214"/>
      <c r="C77" s="214"/>
      <c r="D77" s="214"/>
      <c r="E77" s="214"/>
      <c r="F77" s="214"/>
      <c r="G77" s="214"/>
    </row>
    <row r="78" spans="1:7" ht="15">
      <c r="A78" s="285" t="s">
        <v>795</v>
      </c>
      <c r="B78" s="285"/>
      <c r="C78" s="285"/>
      <c r="D78" s="285"/>
      <c r="E78" s="285"/>
      <c r="F78" s="285"/>
      <c r="G78" s="285"/>
    </row>
    <row r="79" spans="1:7" ht="15">
      <c r="A79" s="285" t="s">
        <v>796</v>
      </c>
      <c r="B79" s="285"/>
      <c r="C79" s="285"/>
      <c r="D79" s="285"/>
      <c r="E79" s="285"/>
      <c r="F79" s="285"/>
      <c r="G79" s="285"/>
    </row>
    <row r="80" spans="1:7" ht="15">
      <c r="A80" s="285" t="s">
        <v>806</v>
      </c>
      <c r="B80" s="285"/>
      <c r="C80" s="285"/>
      <c r="D80" s="285"/>
      <c r="E80" s="285"/>
      <c r="F80" s="285"/>
      <c r="G80" s="285"/>
    </row>
    <row r="81" spans="1:7" ht="15">
      <c r="A81" s="214" t="s">
        <v>768</v>
      </c>
      <c r="B81" s="214"/>
      <c r="C81" s="214"/>
      <c r="D81" s="214"/>
      <c r="E81" s="214"/>
      <c r="F81" s="214"/>
      <c r="G81" s="214"/>
    </row>
    <row r="82" spans="1:7" ht="15">
      <c r="A82" s="214" t="s">
        <v>767</v>
      </c>
      <c r="B82" s="214"/>
      <c r="C82" s="214"/>
      <c r="D82" s="214"/>
      <c r="E82" s="214"/>
      <c r="F82" s="214"/>
      <c r="G82" s="214"/>
    </row>
    <row r="83" spans="1:7" ht="15">
      <c r="A83" s="285" t="s">
        <v>807</v>
      </c>
      <c r="B83" s="285"/>
      <c r="C83" s="285"/>
      <c r="D83" s="285"/>
      <c r="E83" s="285"/>
      <c r="F83" s="285"/>
      <c r="G83" s="285"/>
    </row>
    <row r="84" spans="1:7" ht="15">
      <c r="A84" s="285" t="s">
        <v>586</v>
      </c>
      <c r="B84" s="285"/>
      <c r="C84" s="285"/>
      <c r="D84" s="285"/>
      <c r="E84" s="285"/>
      <c r="F84" s="285"/>
      <c r="G84" s="285"/>
    </row>
    <row r="85" spans="1:7" ht="15">
      <c r="A85" s="285" t="s">
        <v>709</v>
      </c>
      <c r="B85" s="285"/>
      <c r="C85" s="285"/>
      <c r="D85" s="285"/>
      <c r="E85" s="285"/>
      <c r="F85" s="285"/>
      <c r="G85" s="285"/>
    </row>
    <row r="86" spans="1:7" ht="15.75" customHeight="1">
      <c r="A86" s="291"/>
      <c r="B86" s="291"/>
      <c r="C86" s="291"/>
      <c r="D86" s="291"/>
      <c r="E86" s="291"/>
      <c r="F86" s="291"/>
      <c r="G86" s="291"/>
    </row>
    <row r="87" spans="1:7" ht="19.5" customHeight="1">
      <c r="A87" s="291"/>
      <c r="B87" s="291"/>
      <c r="C87" s="291"/>
      <c r="D87" s="291"/>
      <c r="E87" s="291"/>
      <c r="F87" s="291"/>
      <c r="G87" s="291"/>
    </row>
  </sheetData>
  <sheetProtection/>
  <mergeCells count="72">
    <mergeCell ref="A50:G50"/>
    <mergeCell ref="A64:G64"/>
    <mergeCell ref="A65:G65"/>
    <mergeCell ref="A85:G85"/>
    <mergeCell ref="A46:G46"/>
    <mergeCell ref="A43:G43"/>
    <mergeCell ref="A57:G57"/>
    <mergeCell ref="A58:G58"/>
    <mergeCell ref="A53:G53"/>
    <mergeCell ref="A47:G47"/>
    <mergeCell ref="A52:G52"/>
    <mergeCell ref="A18:G18"/>
    <mergeCell ref="A34:G34"/>
    <mergeCell ref="A23:G23"/>
    <mergeCell ref="A24:G24"/>
    <mergeCell ref="A25:G25"/>
    <mergeCell ref="A86:G87"/>
    <mergeCell ref="A56:G56"/>
    <mergeCell ref="A61:G61"/>
    <mergeCell ref="A59:G59"/>
    <mergeCell ref="A62:G62"/>
    <mergeCell ref="A13:G13"/>
    <mergeCell ref="A14:G14"/>
    <mergeCell ref="A33:G33"/>
    <mergeCell ref="A15:G15"/>
    <mergeCell ref="A16:G16"/>
    <mergeCell ref="A17:G17"/>
    <mergeCell ref="A26:G26"/>
    <mergeCell ref="A29:G29"/>
    <mergeCell ref="A19:G19"/>
    <mergeCell ref="A22:G22"/>
    <mergeCell ref="A20:G20"/>
    <mergeCell ref="A21:G21"/>
    <mergeCell ref="A79:G79"/>
    <mergeCell ref="A31:G31"/>
    <mergeCell ref="A32:G32"/>
    <mergeCell ref="A27:G27"/>
    <mergeCell ref="A28:G28"/>
    <mergeCell ref="A30:G30"/>
    <mergeCell ref="A72:G72"/>
    <mergeCell ref="A63:G63"/>
    <mergeCell ref="A9:G9"/>
    <mergeCell ref="A10:G10"/>
    <mergeCell ref="F3:G3"/>
    <mergeCell ref="A5:G5"/>
    <mergeCell ref="A6:G6"/>
    <mergeCell ref="A12:G12"/>
    <mergeCell ref="A1:E1"/>
    <mergeCell ref="F1:G1"/>
    <mergeCell ref="C2:E2"/>
    <mergeCell ref="F2:G2"/>
    <mergeCell ref="A8:G8"/>
    <mergeCell ref="C3:E3"/>
    <mergeCell ref="A35:G35"/>
    <mergeCell ref="A71:G71"/>
    <mergeCell ref="A76:G76"/>
    <mergeCell ref="A54:G54"/>
    <mergeCell ref="A55:G55"/>
    <mergeCell ref="A39:G39"/>
    <mergeCell ref="A38:G38"/>
    <mergeCell ref="A48:G48"/>
    <mergeCell ref="A49:G49"/>
    <mergeCell ref="A60:G60"/>
    <mergeCell ref="A66:G66"/>
    <mergeCell ref="A69:G69"/>
    <mergeCell ref="A70:G70"/>
    <mergeCell ref="A84:G84"/>
    <mergeCell ref="A78:G78"/>
    <mergeCell ref="A74:G74"/>
    <mergeCell ref="A83:G83"/>
    <mergeCell ref="A73:G73"/>
    <mergeCell ref="A80:G80"/>
  </mergeCells>
  <printOptions/>
  <pageMargins left="0.91" right="0.51" top="0.551181102362204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9"/>
  <sheetViews>
    <sheetView zoomScalePageLayoutView="0" workbookViewId="0" topLeftCell="A258">
      <selection activeCell="A1" sqref="A1:D308"/>
    </sheetView>
  </sheetViews>
  <sheetFormatPr defaultColWidth="8.796875" defaultRowHeight="14.25"/>
  <cols>
    <col min="1" max="1" width="2.8984375" style="0" customWidth="1"/>
    <col min="2" max="2" width="57.69921875" style="0" customWidth="1"/>
    <col min="3" max="3" width="13" style="0" customWidth="1"/>
    <col min="4" max="4" width="12.8984375" style="0" customWidth="1"/>
    <col min="5" max="5" width="12.3984375" style="0" customWidth="1"/>
    <col min="6" max="6" width="12.59765625" style="0" customWidth="1"/>
  </cols>
  <sheetData>
    <row r="1" ht="20.25">
      <c r="B1" s="90" t="s">
        <v>222</v>
      </c>
    </row>
    <row r="2" spans="1:4" ht="15.75">
      <c r="A2" s="107" t="s">
        <v>454</v>
      </c>
      <c r="B2" s="293" t="s">
        <v>642</v>
      </c>
      <c r="C2" s="293"/>
      <c r="D2" s="293"/>
    </row>
    <row r="3" spans="1:4" ht="15.75">
      <c r="A3" s="215" t="s">
        <v>812</v>
      </c>
      <c r="B3" s="66" t="s">
        <v>813</v>
      </c>
      <c r="C3" s="62" t="s">
        <v>438</v>
      </c>
      <c r="D3" s="62" t="s">
        <v>223</v>
      </c>
    </row>
    <row r="4" spans="1:4" ht="15">
      <c r="A4" s="91">
        <v>1</v>
      </c>
      <c r="B4" s="91">
        <v>2</v>
      </c>
      <c r="C4" s="91">
        <v>3</v>
      </c>
      <c r="D4" s="91">
        <v>4</v>
      </c>
    </row>
    <row r="5" spans="1:4" ht="15.75" customHeight="1">
      <c r="A5" s="216">
        <v>1</v>
      </c>
      <c r="B5" s="64" t="s">
        <v>587</v>
      </c>
      <c r="C5" s="29"/>
      <c r="D5" s="29"/>
    </row>
    <row r="6" spans="1:4" ht="15.75" customHeight="1">
      <c r="A6" s="217" t="s">
        <v>628</v>
      </c>
      <c r="B6" s="100" t="s">
        <v>815</v>
      </c>
      <c r="C6" s="17">
        <v>1033279877</v>
      </c>
      <c r="D6" s="17">
        <v>689900256</v>
      </c>
    </row>
    <row r="7" spans="1:4" ht="15.75" customHeight="1">
      <c r="A7" s="217" t="s">
        <v>628</v>
      </c>
      <c r="B7" s="100" t="s">
        <v>824</v>
      </c>
      <c r="C7" s="17">
        <v>2526865654</v>
      </c>
      <c r="D7" s="17">
        <v>8843872172</v>
      </c>
    </row>
    <row r="8" spans="1:4" ht="15.75" customHeight="1">
      <c r="A8" s="217" t="s">
        <v>628</v>
      </c>
      <c r="B8" s="100" t="s">
        <v>565</v>
      </c>
      <c r="C8" s="17"/>
      <c r="D8" s="17"/>
    </row>
    <row r="9" spans="1:4" ht="15.75" customHeight="1">
      <c r="A9" s="219"/>
      <c r="B9" s="45" t="s">
        <v>297</v>
      </c>
      <c r="C9" s="37">
        <v>3560145531</v>
      </c>
      <c r="D9" s="37">
        <v>9533772428</v>
      </c>
    </row>
    <row r="10" spans="1:4" ht="15.75" customHeight="1">
      <c r="A10" s="220">
        <v>2</v>
      </c>
      <c r="B10" s="221" t="s">
        <v>320</v>
      </c>
      <c r="C10" s="62"/>
      <c r="D10" s="62"/>
    </row>
    <row r="11" spans="1:4" ht="15.75" customHeight="1">
      <c r="A11" s="216">
        <v>3</v>
      </c>
      <c r="B11" s="64" t="s">
        <v>816</v>
      </c>
      <c r="C11" s="62" t="s">
        <v>438</v>
      </c>
      <c r="D11" s="62" t="s">
        <v>223</v>
      </c>
    </row>
    <row r="12" spans="1:4" ht="15.75" customHeight="1">
      <c r="A12" s="217" t="s">
        <v>628</v>
      </c>
      <c r="B12" s="100" t="s">
        <v>115</v>
      </c>
      <c r="C12" s="17"/>
      <c r="D12" s="17"/>
    </row>
    <row r="13" spans="1:4" ht="15.75" customHeight="1">
      <c r="A13" s="217" t="s">
        <v>628</v>
      </c>
      <c r="B13" s="100" t="s">
        <v>116</v>
      </c>
      <c r="C13" s="17"/>
      <c r="D13" s="17"/>
    </row>
    <row r="14" spans="1:4" ht="15.75" customHeight="1">
      <c r="A14" s="217" t="s">
        <v>628</v>
      </c>
      <c r="B14" s="100" t="s">
        <v>117</v>
      </c>
      <c r="C14" s="17"/>
      <c r="D14" s="17"/>
    </row>
    <row r="15" spans="1:4" ht="15.75" customHeight="1">
      <c r="A15" s="217" t="s">
        <v>628</v>
      </c>
      <c r="B15" s="100" t="s">
        <v>59</v>
      </c>
      <c r="C15" s="17">
        <v>4518887146</v>
      </c>
      <c r="D15" s="17">
        <v>4801736193</v>
      </c>
    </row>
    <row r="16" spans="1:4" ht="15.75" customHeight="1">
      <c r="A16" s="219"/>
      <c r="B16" s="45" t="s">
        <v>297</v>
      </c>
      <c r="C16" s="37">
        <v>4518887146</v>
      </c>
      <c r="D16" s="37">
        <v>4801736193</v>
      </c>
    </row>
    <row r="17" spans="1:4" ht="15.75" customHeight="1">
      <c r="A17" s="216">
        <v>4</v>
      </c>
      <c r="B17" s="64" t="s">
        <v>503</v>
      </c>
      <c r="C17" s="62" t="s">
        <v>438</v>
      </c>
      <c r="D17" s="62" t="s">
        <v>223</v>
      </c>
    </row>
    <row r="18" spans="1:4" ht="15.75" customHeight="1">
      <c r="A18" s="217" t="s">
        <v>628</v>
      </c>
      <c r="B18" s="100" t="s">
        <v>385</v>
      </c>
      <c r="C18" s="17"/>
      <c r="D18" s="17"/>
    </row>
    <row r="19" spans="1:4" ht="15.75" customHeight="1">
      <c r="A19" s="217" t="s">
        <v>628</v>
      </c>
      <c r="B19" s="100" t="s">
        <v>386</v>
      </c>
      <c r="C19" s="17">
        <v>3779018388</v>
      </c>
      <c r="D19" s="17">
        <v>2792276231</v>
      </c>
    </row>
    <row r="20" spans="1:4" ht="15.75" customHeight="1">
      <c r="A20" s="217" t="s">
        <v>628</v>
      </c>
      <c r="B20" s="100" t="s">
        <v>387</v>
      </c>
      <c r="C20" s="17">
        <v>35923458</v>
      </c>
      <c r="D20" s="17">
        <v>48144690</v>
      </c>
    </row>
    <row r="21" spans="1:4" ht="15.75" customHeight="1">
      <c r="A21" s="217" t="s">
        <v>628</v>
      </c>
      <c r="B21" s="100" t="s">
        <v>504</v>
      </c>
      <c r="C21" s="17">
        <v>12074487781</v>
      </c>
      <c r="D21" s="17">
        <v>13036012012</v>
      </c>
    </row>
    <row r="22" spans="1:4" ht="15.75" customHeight="1">
      <c r="A22" s="217" t="s">
        <v>628</v>
      </c>
      <c r="B22" s="100" t="s">
        <v>388</v>
      </c>
      <c r="C22" s="17"/>
      <c r="D22" s="17"/>
    </row>
    <row r="23" spans="1:4" ht="15.75" customHeight="1">
      <c r="A23" s="217" t="s">
        <v>628</v>
      </c>
      <c r="B23" s="100" t="s">
        <v>389</v>
      </c>
      <c r="C23" s="17">
        <v>7426466588</v>
      </c>
      <c r="D23" s="17">
        <v>3022454411</v>
      </c>
    </row>
    <row r="24" spans="1:4" ht="15.75" customHeight="1">
      <c r="A24" s="217" t="s">
        <v>628</v>
      </c>
      <c r="B24" s="100" t="s">
        <v>505</v>
      </c>
      <c r="C24" s="17"/>
      <c r="D24" s="17"/>
    </row>
    <row r="25" spans="1:4" ht="15.75" customHeight="1">
      <c r="A25" s="217" t="s">
        <v>628</v>
      </c>
      <c r="B25" s="100" t="s">
        <v>390</v>
      </c>
      <c r="C25" s="17"/>
      <c r="D25" s="17"/>
    </row>
    <row r="26" spans="1:4" ht="15.75" customHeight="1">
      <c r="A26" s="217" t="s">
        <v>628</v>
      </c>
      <c r="B26" s="100" t="s">
        <v>391</v>
      </c>
      <c r="C26" s="17"/>
      <c r="D26" s="17"/>
    </row>
    <row r="27" spans="1:4" ht="15.75" customHeight="1">
      <c r="A27" s="219"/>
      <c r="B27" s="45" t="s">
        <v>817</v>
      </c>
      <c r="C27" s="37">
        <v>23315896215</v>
      </c>
      <c r="D27" s="37">
        <v>18898887344</v>
      </c>
    </row>
    <row r="28" spans="1:4" ht="15.75" customHeight="1">
      <c r="A28" s="222">
        <v>5</v>
      </c>
      <c r="B28" s="44" t="s">
        <v>314</v>
      </c>
      <c r="C28" s="62" t="s">
        <v>438</v>
      </c>
      <c r="D28" s="62" t="s">
        <v>223</v>
      </c>
    </row>
    <row r="29" spans="1:4" ht="15.75" customHeight="1">
      <c r="A29" s="217" t="s">
        <v>628</v>
      </c>
      <c r="B29" s="223" t="s">
        <v>392</v>
      </c>
      <c r="C29" s="17">
        <v>510664500</v>
      </c>
      <c r="D29" s="17">
        <v>510664500</v>
      </c>
    </row>
    <row r="30" spans="1:4" ht="15.75" customHeight="1">
      <c r="A30" s="224" t="s">
        <v>628</v>
      </c>
      <c r="B30" s="225" t="s">
        <v>290</v>
      </c>
      <c r="C30" s="17"/>
      <c r="D30" s="17"/>
    </row>
    <row r="31" spans="1:4" ht="15.75" customHeight="1">
      <c r="A31" s="224" t="s">
        <v>628</v>
      </c>
      <c r="B31" s="225" t="s">
        <v>291</v>
      </c>
      <c r="C31" s="17"/>
      <c r="D31" s="17"/>
    </row>
    <row r="32" spans="1:4" ht="15.75" customHeight="1">
      <c r="A32" s="224" t="s">
        <v>628</v>
      </c>
      <c r="B32" s="225" t="s">
        <v>781</v>
      </c>
      <c r="C32" s="17">
        <v>1132699131</v>
      </c>
      <c r="D32" s="17">
        <v>1132699131</v>
      </c>
    </row>
    <row r="33" spans="1:4" ht="15.75" customHeight="1">
      <c r="A33" s="224" t="s">
        <v>628</v>
      </c>
      <c r="B33" s="225" t="s">
        <v>610</v>
      </c>
      <c r="C33" s="17">
        <v>4132153</v>
      </c>
      <c r="D33" s="17">
        <v>6594632</v>
      </c>
    </row>
    <row r="34" spans="1:4" ht="15.75" customHeight="1">
      <c r="A34" s="224" t="s">
        <v>628</v>
      </c>
      <c r="B34" s="225" t="s">
        <v>478</v>
      </c>
      <c r="C34" s="17"/>
      <c r="D34" s="17"/>
    </row>
    <row r="35" spans="1:4" ht="15.75" customHeight="1">
      <c r="A35" s="219"/>
      <c r="B35" s="226" t="s">
        <v>273</v>
      </c>
      <c r="C35" s="37">
        <v>1647495784</v>
      </c>
      <c r="D35" s="37">
        <v>1649958263</v>
      </c>
    </row>
    <row r="36" spans="1:4" ht="15.75" customHeight="1">
      <c r="A36" s="222">
        <v>6</v>
      </c>
      <c r="B36" s="44" t="s">
        <v>782</v>
      </c>
      <c r="C36" s="62" t="s">
        <v>438</v>
      </c>
      <c r="D36" s="62" t="s">
        <v>223</v>
      </c>
    </row>
    <row r="37" spans="1:4" ht="15.75" customHeight="1">
      <c r="A37" s="217" t="s">
        <v>628</v>
      </c>
      <c r="B37" s="223" t="s">
        <v>783</v>
      </c>
      <c r="C37" s="17"/>
      <c r="D37" s="17"/>
    </row>
    <row r="38" spans="1:4" ht="15.75" customHeight="1">
      <c r="A38" s="217"/>
      <c r="B38" s="227" t="s">
        <v>784</v>
      </c>
      <c r="C38" s="25"/>
      <c r="D38" s="17"/>
    </row>
    <row r="39" spans="1:4" ht="15.75" customHeight="1">
      <c r="A39" s="217" t="s">
        <v>628</v>
      </c>
      <c r="B39" s="223" t="s">
        <v>785</v>
      </c>
      <c r="C39" s="17"/>
      <c r="D39" s="17"/>
    </row>
    <row r="40" spans="1:4" ht="15.75" customHeight="1">
      <c r="A40" s="219"/>
      <c r="B40" s="226" t="s">
        <v>273</v>
      </c>
      <c r="C40" s="25">
        <v>0</v>
      </c>
      <c r="D40" s="25">
        <v>0</v>
      </c>
    </row>
    <row r="41" spans="1:4" ht="15.75" customHeight="1">
      <c r="A41" s="216">
        <v>7</v>
      </c>
      <c r="B41" s="64" t="s">
        <v>315</v>
      </c>
      <c r="C41" s="62" t="s">
        <v>438</v>
      </c>
      <c r="D41" s="62" t="s">
        <v>223</v>
      </c>
    </row>
    <row r="42" spans="1:4" ht="15.75" customHeight="1">
      <c r="A42" s="217" t="s">
        <v>628</v>
      </c>
      <c r="B42" s="223" t="s">
        <v>477</v>
      </c>
      <c r="C42" s="17"/>
      <c r="D42" s="17"/>
    </row>
    <row r="43" spans="1:4" ht="15.75" customHeight="1">
      <c r="A43" s="217" t="s">
        <v>628</v>
      </c>
      <c r="B43" s="223" t="s">
        <v>786</v>
      </c>
      <c r="C43" s="17"/>
      <c r="D43" s="17"/>
    </row>
    <row r="44" spans="1:4" ht="15.75" customHeight="1">
      <c r="A44" s="217" t="s">
        <v>628</v>
      </c>
      <c r="B44" s="223" t="s">
        <v>649</v>
      </c>
      <c r="C44" s="17"/>
      <c r="D44" s="17"/>
    </row>
    <row r="45" spans="1:4" ht="15.75" customHeight="1">
      <c r="A45" s="217" t="s">
        <v>628</v>
      </c>
      <c r="B45" s="223" t="s">
        <v>315</v>
      </c>
      <c r="C45" s="17">
        <v>173883827</v>
      </c>
      <c r="D45" s="17">
        <v>42701000</v>
      </c>
    </row>
    <row r="46" spans="1:4" ht="15.75" customHeight="1">
      <c r="A46" s="217" t="s">
        <v>628</v>
      </c>
      <c r="B46" s="223" t="s">
        <v>703</v>
      </c>
      <c r="C46" s="17">
        <v>-173883827</v>
      </c>
      <c r="D46" s="57">
        <v>-42701000</v>
      </c>
    </row>
    <row r="47" spans="1:4" ht="15.75" customHeight="1">
      <c r="A47" s="219"/>
      <c r="B47" s="228" t="s">
        <v>273</v>
      </c>
      <c r="C47" s="37">
        <v>0</v>
      </c>
      <c r="D47" s="37">
        <v>0</v>
      </c>
    </row>
    <row r="48" spans="1:4" ht="15.75" customHeight="1">
      <c r="A48" s="220">
        <v>8</v>
      </c>
      <c r="B48" s="229" t="s">
        <v>648</v>
      </c>
      <c r="C48" s="63"/>
      <c r="D48" s="63"/>
    </row>
    <row r="49" spans="1:4" ht="15.75" customHeight="1">
      <c r="A49" s="220">
        <v>9</v>
      </c>
      <c r="B49" s="229" t="s">
        <v>318</v>
      </c>
      <c r="C49" s="63"/>
      <c r="D49" s="63"/>
    </row>
    <row r="50" spans="1:4" ht="15.75" customHeight="1">
      <c r="A50" s="220">
        <v>10</v>
      </c>
      <c r="B50" s="229" t="s">
        <v>317</v>
      </c>
      <c r="C50" s="63"/>
      <c r="D50" s="63"/>
    </row>
    <row r="51" spans="1:4" ht="15.75" customHeight="1">
      <c r="A51" s="222">
        <v>11</v>
      </c>
      <c r="B51" s="230" t="s">
        <v>650</v>
      </c>
      <c r="C51" s="62" t="s">
        <v>438</v>
      </c>
      <c r="D51" s="62" t="s">
        <v>223</v>
      </c>
    </row>
    <row r="52" spans="1:4" ht="15.75" customHeight="1">
      <c r="A52" s="217" t="s">
        <v>628</v>
      </c>
      <c r="B52" s="231" t="s">
        <v>651</v>
      </c>
      <c r="C52" s="17">
        <v>1235878353</v>
      </c>
      <c r="D52" s="17">
        <v>2146152249</v>
      </c>
    </row>
    <row r="53" spans="1:4" ht="15.75" customHeight="1">
      <c r="A53" s="217"/>
      <c r="B53" s="231" t="s">
        <v>652</v>
      </c>
      <c r="C53" s="17"/>
      <c r="D53" s="17"/>
    </row>
    <row r="54" spans="1:4" ht="15.75" customHeight="1">
      <c r="A54" s="217"/>
      <c r="B54" s="231" t="s">
        <v>653</v>
      </c>
      <c r="C54" s="17"/>
      <c r="D54" s="17"/>
    </row>
    <row r="55" spans="1:4" ht="15.75" customHeight="1">
      <c r="A55" s="219"/>
      <c r="B55" s="232" t="s">
        <v>653</v>
      </c>
      <c r="C55" s="37"/>
      <c r="D55" s="37"/>
    </row>
    <row r="56" spans="1:4" ht="15.75" customHeight="1">
      <c r="A56" s="233">
        <v>12</v>
      </c>
      <c r="B56" s="234" t="s">
        <v>316</v>
      </c>
      <c r="C56" s="29"/>
      <c r="D56" s="29"/>
    </row>
    <row r="57" spans="1:4" ht="15.75" customHeight="1">
      <c r="A57" s="220">
        <v>13</v>
      </c>
      <c r="B57" s="229" t="s">
        <v>321</v>
      </c>
      <c r="C57" s="62" t="s">
        <v>438</v>
      </c>
      <c r="D57" s="62" t="s">
        <v>223</v>
      </c>
    </row>
    <row r="58" spans="1:4" ht="15.75" customHeight="1">
      <c r="A58" s="216">
        <v>14</v>
      </c>
      <c r="B58" s="235" t="s">
        <v>762</v>
      </c>
      <c r="C58" s="62" t="s">
        <v>438</v>
      </c>
      <c r="D58" s="62" t="s">
        <v>223</v>
      </c>
    </row>
    <row r="59" spans="1:4" ht="15.75" customHeight="1">
      <c r="A59" s="236" t="s">
        <v>628</v>
      </c>
      <c r="B59" s="231" t="s">
        <v>469</v>
      </c>
      <c r="C59" s="17"/>
      <c r="D59" s="17"/>
    </row>
    <row r="60" spans="1:4" ht="15.75" customHeight="1">
      <c r="A60" s="236" t="s">
        <v>628</v>
      </c>
      <c r="B60" s="231" t="s">
        <v>470</v>
      </c>
      <c r="C60" s="17"/>
      <c r="D60" s="17"/>
    </row>
    <row r="61" spans="1:4" ht="15.75" customHeight="1">
      <c r="A61" s="236" t="s">
        <v>628</v>
      </c>
      <c r="B61" s="231" t="s">
        <v>471</v>
      </c>
      <c r="C61" s="17"/>
      <c r="D61" s="17"/>
    </row>
    <row r="62" spans="1:4" ht="15.75" customHeight="1">
      <c r="A62" s="236" t="s">
        <v>628</v>
      </c>
      <c r="B62" s="231" t="s">
        <v>472</v>
      </c>
      <c r="C62" s="17"/>
      <c r="D62" s="17"/>
    </row>
    <row r="63" spans="1:4" ht="15.75" customHeight="1">
      <c r="A63" s="236"/>
      <c r="B63" s="231" t="s">
        <v>473</v>
      </c>
      <c r="C63" s="17"/>
      <c r="D63" s="17"/>
    </row>
    <row r="64" spans="1:4" ht="15.75" customHeight="1">
      <c r="A64" s="237" t="s">
        <v>628</v>
      </c>
      <c r="B64" s="231" t="s">
        <v>762</v>
      </c>
      <c r="C64" s="17">
        <v>7060248150</v>
      </c>
      <c r="D64" s="17">
        <v>6945690595</v>
      </c>
    </row>
    <row r="65" spans="1:4" ht="15.75" customHeight="1">
      <c r="A65" s="238"/>
      <c r="B65" s="239" t="s">
        <v>273</v>
      </c>
      <c r="C65" s="25">
        <v>7060248150</v>
      </c>
      <c r="D65" s="25">
        <v>6945690595</v>
      </c>
    </row>
    <row r="66" spans="1:4" ht="15.75" customHeight="1">
      <c r="A66" s="216">
        <v>15</v>
      </c>
      <c r="B66" s="44" t="s">
        <v>519</v>
      </c>
      <c r="C66" s="62" t="s">
        <v>438</v>
      </c>
      <c r="D66" s="62" t="s">
        <v>438</v>
      </c>
    </row>
    <row r="67" spans="1:4" ht="15.75" customHeight="1">
      <c r="A67" s="217" t="s">
        <v>628</v>
      </c>
      <c r="B67" s="100" t="s">
        <v>111</v>
      </c>
      <c r="C67" s="17">
        <v>0</v>
      </c>
      <c r="D67" s="17">
        <v>3000000000</v>
      </c>
    </row>
    <row r="68" spans="1:4" ht="15.75" customHeight="1">
      <c r="A68" s="217" t="s">
        <v>628</v>
      </c>
      <c r="B68" s="100" t="s">
        <v>112</v>
      </c>
      <c r="C68" s="17"/>
      <c r="D68" s="17">
        <v>0</v>
      </c>
    </row>
    <row r="69" spans="1:4" ht="15.75" customHeight="1">
      <c r="A69" s="219" t="s">
        <v>628</v>
      </c>
      <c r="B69" s="226" t="s">
        <v>273</v>
      </c>
      <c r="C69" s="25">
        <v>0</v>
      </c>
      <c r="D69" s="25">
        <v>3000000000</v>
      </c>
    </row>
    <row r="70" spans="1:4" ht="15.75" customHeight="1">
      <c r="A70" s="216">
        <v>16</v>
      </c>
      <c r="B70" s="64" t="s">
        <v>818</v>
      </c>
      <c r="C70" s="62" t="s">
        <v>438</v>
      </c>
      <c r="D70" s="62" t="s">
        <v>223</v>
      </c>
    </row>
    <row r="71" spans="1:4" ht="15.75" customHeight="1">
      <c r="A71" s="217" t="s">
        <v>628</v>
      </c>
      <c r="B71" s="100" t="s">
        <v>667</v>
      </c>
      <c r="C71" s="17">
        <v>282110313</v>
      </c>
      <c r="D71" s="17">
        <v>581231620</v>
      </c>
    </row>
    <row r="72" spans="1:4" ht="15.75" customHeight="1">
      <c r="A72" s="217" t="s">
        <v>628</v>
      </c>
      <c r="B72" s="100" t="s">
        <v>668</v>
      </c>
      <c r="C72" s="17"/>
      <c r="D72" s="17"/>
    </row>
    <row r="73" spans="1:4" ht="15.75" customHeight="1">
      <c r="A73" s="217" t="s">
        <v>628</v>
      </c>
      <c r="B73" s="100" t="s">
        <v>669</v>
      </c>
      <c r="C73" s="17"/>
      <c r="D73" s="17"/>
    </row>
    <row r="74" spans="1:4" ht="15.75" customHeight="1">
      <c r="A74" s="217" t="s">
        <v>628</v>
      </c>
      <c r="B74" s="100" t="s">
        <v>819</v>
      </c>
      <c r="C74" s="17"/>
      <c r="D74" s="17"/>
    </row>
    <row r="75" spans="1:4" ht="15.75" customHeight="1">
      <c r="A75" s="217" t="s">
        <v>628</v>
      </c>
      <c r="B75" s="240" t="s">
        <v>474</v>
      </c>
      <c r="C75" s="17">
        <v>0</v>
      </c>
      <c r="D75" s="17"/>
    </row>
    <row r="76" spans="1:4" ht="15.75" customHeight="1">
      <c r="A76" s="217" t="s">
        <v>628</v>
      </c>
      <c r="B76" s="240" t="s">
        <v>673</v>
      </c>
      <c r="C76" s="17"/>
      <c r="D76" s="17"/>
    </row>
    <row r="77" spans="1:4" ht="15.75" customHeight="1">
      <c r="A77" s="217" t="s">
        <v>628</v>
      </c>
      <c r="B77" s="240" t="s">
        <v>475</v>
      </c>
      <c r="C77" s="17">
        <v>99666000</v>
      </c>
      <c r="D77" s="17">
        <v>222134000</v>
      </c>
    </row>
    <row r="78" spans="1:4" ht="15.75" customHeight="1">
      <c r="A78" s="217" t="s">
        <v>628</v>
      </c>
      <c r="B78" s="240" t="s">
        <v>478</v>
      </c>
      <c r="C78" s="17"/>
      <c r="D78" s="17"/>
    </row>
    <row r="79" spans="1:4" ht="15.75" customHeight="1">
      <c r="A79" s="217" t="s">
        <v>628</v>
      </c>
      <c r="B79" s="240" t="s">
        <v>476</v>
      </c>
      <c r="C79" s="17"/>
      <c r="D79" s="17"/>
    </row>
    <row r="80" spans="1:4" ht="15.75" customHeight="1">
      <c r="A80" s="219"/>
      <c r="B80" s="226" t="s">
        <v>273</v>
      </c>
      <c r="C80" s="29">
        <v>381776313</v>
      </c>
      <c r="D80" s="29">
        <v>803365620</v>
      </c>
    </row>
    <row r="81" spans="1:4" ht="15.75" customHeight="1">
      <c r="A81" s="216">
        <v>17</v>
      </c>
      <c r="B81" s="64" t="s">
        <v>145</v>
      </c>
      <c r="C81" s="62" t="s">
        <v>438</v>
      </c>
      <c r="D81" s="62" t="s">
        <v>223</v>
      </c>
    </row>
    <row r="82" spans="1:4" ht="15.75" customHeight="1">
      <c r="A82" s="217" t="s">
        <v>628</v>
      </c>
      <c r="B82" s="100" t="s">
        <v>808</v>
      </c>
      <c r="C82" s="17"/>
      <c r="D82" s="17"/>
    </row>
    <row r="83" spans="1:4" ht="15.75" customHeight="1">
      <c r="A83" s="217" t="s">
        <v>628</v>
      </c>
      <c r="B83" s="100" t="s">
        <v>809</v>
      </c>
      <c r="C83" s="17"/>
      <c r="D83" s="17"/>
    </row>
    <row r="84" spans="1:4" ht="15.75" customHeight="1">
      <c r="A84" s="217" t="s">
        <v>628</v>
      </c>
      <c r="B84" s="100" t="s">
        <v>810</v>
      </c>
      <c r="C84" s="17"/>
      <c r="D84" s="17"/>
    </row>
    <row r="85" spans="1:4" ht="15.75" customHeight="1">
      <c r="A85" s="224"/>
      <c r="B85" s="100" t="s">
        <v>622</v>
      </c>
      <c r="C85" s="17">
        <v>522443568</v>
      </c>
      <c r="D85" s="17">
        <v>240000000</v>
      </c>
    </row>
    <row r="86" spans="1:4" ht="15.75" customHeight="1">
      <c r="A86" s="219"/>
      <c r="B86" s="45" t="s">
        <v>297</v>
      </c>
      <c r="C86" s="37">
        <v>522443568</v>
      </c>
      <c r="D86" s="37">
        <v>240000000</v>
      </c>
    </row>
    <row r="87" spans="1:4" ht="15.75" customHeight="1">
      <c r="A87" s="216">
        <v>18</v>
      </c>
      <c r="B87" s="64" t="s">
        <v>270</v>
      </c>
      <c r="C87" s="62" t="s">
        <v>438</v>
      </c>
      <c r="D87" s="62" t="s">
        <v>223</v>
      </c>
    </row>
    <row r="88" spans="1:4" ht="15.75" customHeight="1">
      <c r="A88" s="217" t="s">
        <v>628</v>
      </c>
      <c r="B88" s="100" t="s">
        <v>594</v>
      </c>
      <c r="C88" s="17"/>
      <c r="D88" s="17"/>
    </row>
    <row r="89" spans="1:4" ht="15.75" customHeight="1">
      <c r="A89" s="217" t="s">
        <v>628</v>
      </c>
      <c r="B89" s="100" t="s">
        <v>195</v>
      </c>
      <c r="C89" s="17">
        <v>250933851</v>
      </c>
      <c r="D89" s="17">
        <v>243240010</v>
      </c>
    </row>
    <row r="90" spans="1:4" ht="15.75" customHeight="1">
      <c r="A90" s="217" t="s">
        <v>628</v>
      </c>
      <c r="B90" s="100" t="s">
        <v>271</v>
      </c>
      <c r="C90" s="17">
        <v>77568100</v>
      </c>
      <c r="D90" s="17">
        <v>86472094</v>
      </c>
    </row>
    <row r="91" spans="1:4" ht="15.75" customHeight="1">
      <c r="A91" s="217" t="s">
        <v>628</v>
      </c>
      <c r="B91" s="100" t="s">
        <v>718</v>
      </c>
      <c r="C91" s="17">
        <v>19632609</v>
      </c>
      <c r="D91" s="17">
        <v>27433953</v>
      </c>
    </row>
    <row r="92" spans="1:4" ht="15.75" customHeight="1">
      <c r="A92" s="217" t="s">
        <v>628</v>
      </c>
      <c r="B92" s="100" t="s">
        <v>805</v>
      </c>
      <c r="C92" s="17">
        <v>13853111</v>
      </c>
      <c r="D92" s="17">
        <v>15089228</v>
      </c>
    </row>
    <row r="93" spans="1:4" ht="15.75" customHeight="1">
      <c r="A93" s="217" t="s">
        <v>628</v>
      </c>
      <c r="B93" s="241" t="s">
        <v>595</v>
      </c>
      <c r="C93" s="17"/>
      <c r="D93" s="17"/>
    </row>
    <row r="94" spans="1:4" ht="15.75" customHeight="1">
      <c r="A94" s="217" t="s">
        <v>628</v>
      </c>
      <c r="B94" s="241" t="s">
        <v>596</v>
      </c>
      <c r="C94" s="17"/>
      <c r="D94" s="17"/>
    </row>
    <row r="95" spans="1:4" ht="15.75" customHeight="1">
      <c r="A95" s="217" t="s">
        <v>628</v>
      </c>
      <c r="B95" s="241" t="s">
        <v>270</v>
      </c>
      <c r="C95" s="17">
        <v>945470284</v>
      </c>
      <c r="D95" s="17">
        <v>649878922</v>
      </c>
    </row>
    <row r="96" spans="1:4" ht="15.75" customHeight="1">
      <c r="A96" s="219"/>
      <c r="B96" s="45" t="s">
        <v>297</v>
      </c>
      <c r="C96" s="37">
        <f>SUM(C89:C95)</f>
        <v>1307457955</v>
      </c>
      <c r="D96" s="37">
        <f>SUM(D89:D95)</f>
        <v>1022114207</v>
      </c>
    </row>
    <row r="97" spans="1:4" ht="15.75" customHeight="1">
      <c r="A97" s="222">
        <v>19</v>
      </c>
      <c r="B97" s="46" t="s">
        <v>714</v>
      </c>
      <c r="C97" s="62" t="s">
        <v>438</v>
      </c>
      <c r="D97" s="62" t="s">
        <v>223</v>
      </c>
    </row>
    <row r="98" spans="1:4" ht="15.75" customHeight="1">
      <c r="A98" s="217"/>
      <c r="B98" s="100" t="s">
        <v>715</v>
      </c>
      <c r="C98" s="25"/>
      <c r="D98" s="25"/>
    </row>
    <row r="99" spans="1:4" ht="15.75" customHeight="1">
      <c r="A99" s="217"/>
      <c r="B99" s="242" t="s">
        <v>597</v>
      </c>
      <c r="C99" s="25"/>
      <c r="D99" s="25"/>
    </row>
    <row r="100" spans="1:4" ht="15.75" customHeight="1">
      <c r="A100" s="217"/>
      <c r="B100" s="100" t="s">
        <v>716</v>
      </c>
      <c r="C100" s="25"/>
      <c r="D100" s="25"/>
    </row>
    <row r="101" spans="1:4" ht="15.75" customHeight="1">
      <c r="A101" s="219"/>
      <c r="B101" s="45" t="s">
        <v>297</v>
      </c>
      <c r="C101" s="37">
        <v>0</v>
      </c>
      <c r="D101" s="37">
        <v>0</v>
      </c>
    </row>
    <row r="102" spans="1:4" ht="15.75" customHeight="1">
      <c r="A102" s="222">
        <v>20</v>
      </c>
      <c r="B102" s="46" t="s">
        <v>520</v>
      </c>
      <c r="C102" s="62" t="s">
        <v>438</v>
      </c>
      <c r="D102" s="62" t="s">
        <v>223</v>
      </c>
    </row>
    <row r="103" spans="1:4" ht="15.75" customHeight="1">
      <c r="A103" s="236" t="s">
        <v>598</v>
      </c>
      <c r="B103" s="100" t="s">
        <v>717</v>
      </c>
      <c r="C103" s="25">
        <v>0</v>
      </c>
      <c r="D103" s="25">
        <v>0</v>
      </c>
    </row>
    <row r="104" spans="1:4" ht="15.75" customHeight="1">
      <c r="A104" s="217" t="s">
        <v>628</v>
      </c>
      <c r="B104" s="100" t="s">
        <v>599</v>
      </c>
      <c r="C104" s="17"/>
      <c r="D104" s="17"/>
    </row>
    <row r="105" spans="1:4" ht="15.75" customHeight="1">
      <c r="A105" s="217" t="s">
        <v>628</v>
      </c>
      <c r="B105" s="100" t="s">
        <v>600</v>
      </c>
      <c r="C105" s="17"/>
      <c r="D105" s="17"/>
    </row>
    <row r="106" spans="1:4" ht="15.75" customHeight="1">
      <c r="A106" s="217" t="s">
        <v>628</v>
      </c>
      <c r="B106" s="100" t="s">
        <v>601</v>
      </c>
      <c r="C106" s="17"/>
      <c r="D106" s="17"/>
    </row>
    <row r="107" spans="1:4" ht="15.75" customHeight="1">
      <c r="A107" s="236" t="s">
        <v>602</v>
      </c>
      <c r="B107" s="100" t="s">
        <v>144</v>
      </c>
      <c r="C107" s="17"/>
      <c r="D107" s="17"/>
    </row>
    <row r="108" spans="1:4" ht="15.75" customHeight="1">
      <c r="A108" s="217" t="s">
        <v>628</v>
      </c>
      <c r="B108" s="100" t="s">
        <v>603</v>
      </c>
      <c r="C108" s="17"/>
      <c r="D108" s="17"/>
    </row>
    <row r="109" spans="1:4" ht="15.75" customHeight="1">
      <c r="A109" s="217" t="s">
        <v>628</v>
      </c>
      <c r="B109" s="100" t="s">
        <v>604</v>
      </c>
      <c r="C109" s="17"/>
      <c r="D109" s="17"/>
    </row>
    <row r="110" spans="1:4" ht="15.75" customHeight="1">
      <c r="A110" s="219"/>
      <c r="B110" s="45" t="s">
        <v>297</v>
      </c>
      <c r="C110" s="37">
        <v>0</v>
      </c>
      <c r="D110" s="37">
        <v>0</v>
      </c>
    </row>
    <row r="111" spans="1:4" ht="15.75" customHeight="1">
      <c r="A111" s="222">
        <v>21</v>
      </c>
      <c r="B111" s="44" t="s">
        <v>674</v>
      </c>
      <c r="C111" s="62" t="s">
        <v>438</v>
      </c>
      <c r="D111" s="62" t="s">
        <v>223</v>
      </c>
    </row>
    <row r="112" spans="1:4" ht="15.75" customHeight="1">
      <c r="A112" s="236" t="s">
        <v>598</v>
      </c>
      <c r="B112" s="100" t="s">
        <v>769</v>
      </c>
      <c r="C112" s="17"/>
      <c r="D112" s="17"/>
    </row>
    <row r="113" spans="1:4" ht="15.75" customHeight="1">
      <c r="A113" s="217" t="s">
        <v>628</v>
      </c>
      <c r="B113" s="100" t="s">
        <v>722</v>
      </c>
      <c r="D113" s="17"/>
    </row>
    <row r="114" spans="1:4" ht="15.75" customHeight="1">
      <c r="A114" s="217"/>
      <c r="B114" s="100" t="s">
        <v>723</v>
      </c>
      <c r="C114" s="17"/>
      <c r="D114" s="17"/>
    </row>
    <row r="115" spans="1:4" ht="15.75" customHeight="1">
      <c r="A115" s="217" t="s">
        <v>628</v>
      </c>
      <c r="B115" s="100" t="s">
        <v>724</v>
      </c>
      <c r="C115" s="17"/>
      <c r="D115" s="17"/>
    </row>
    <row r="116" spans="1:4" ht="15.75" customHeight="1">
      <c r="A116" s="217" t="s">
        <v>628</v>
      </c>
      <c r="B116" s="100" t="s">
        <v>758</v>
      </c>
      <c r="C116" s="17"/>
      <c r="D116" s="17"/>
    </row>
    <row r="117" spans="1:4" ht="15.75" customHeight="1">
      <c r="A117" s="217" t="s">
        <v>628</v>
      </c>
      <c r="B117" s="100" t="s">
        <v>540</v>
      </c>
      <c r="C117" s="17">
        <v>211685350</v>
      </c>
      <c r="D117" s="17">
        <v>240551533</v>
      </c>
    </row>
    <row r="118" spans="1:4" ht="15.75" customHeight="1">
      <c r="A118" s="219"/>
      <c r="B118" s="243" t="s">
        <v>541</v>
      </c>
      <c r="C118" s="38"/>
      <c r="D118" s="38"/>
    </row>
    <row r="119" spans="1:4" ht="15.75" customHeight="1">
      <c r="A119" s="244"/>
      <c r="B119" s="44" t="s">
        <v>769</v>
      </c>
      <c r="C119" s="62" t="s">
        <v>438</v>
      </c>
      <c r="D119" s="62" t="s">
        <v>223</v>
      </c>
    </row>
    <row r="120" spans="1:4" ht="15.75" customHeight="1">
      <c r="A120" s="236" t="s">
        <v>602</v>
      </c>
      <c r="B120" s="100" t="s">
        <v>521</v>
      </c>
      <c r="C120" s="17"/>
      <c r="D120" s="17"/>
    </row>
    <row r="121" spans="1:4" ht="15.75" customHeight="1">
      <c r="A121" s="217" t="s">
        <v>628</v>
      </c>
      <c r="B121" s="100" t="s">
        <v>65</v>
      </c>
      <c r="C121" s="17"/>
      <c r="D121" s="17"/>
    </row>
    <row r="122" spans="1:4" ht="15.75" customHeight="1">
      <c r="A122" s="236"/>
      <c r="B122" s="100" t="s">
        <v>725</v>
      </c>
      <c r="C122" s="17"/>
      <c r="D122" s="17"/>
    </row>
    <row r="123" spans="1:4" ht="15.75" customHeight="1">
      <c r="A123" s="217" t="s">
        <v>628</v>
      </c>
      <c r="B123" s="100" t="s">
        <v>726</v>
      </c>
      <c r="C123" s="17"/>
      <c r="D123" s="17"/>
    </row>
    <row r="124" spans="1:4" ht="15.75" customHeight="1">
      <c r="A124" s="217" t="s">
        <v>628</v>
      </c>
      <c r="B124" s="176" t="s">
        <v>66</v>
      </c>
      <c r="C124" s="17"/>
      <c r="D124" s="17"/>
    </row>
    <row r="125" spans="1:4" ht="15.75" customHeight="1">
      <c r="A125" s="222">
        <v>22</v>
      </c>
      <c r="B125" s="44" t="s">
        <v>67</v>
      </c>
      <c r="C125" s="62" t="s">
        <v>438</v>
      </c>
      <c r="D125" s="62" t="s">
        <v>223</v>
      </c>
    </row>
    <row r="126" spans="1:4" ht="15.75" customHeight="1">
      <c r="A126" s="22" t="s">
        <v>598</v>
      </c>
      <c r="B126" s="56" t="s">
        <v>68</v>
      </c>
      <c r="C126" s="17"/>
      <c r="D126" s="17"/>
    </row>
    <row r="127" spans="1:4" ht="15.75" customHeight="1">
      <c r="A127" s="22" t="s">
        <v>602</v>
      </c>
      <c r="B127" s="100" t="s">
        <v>69</v>
      </c>
      <c r="C127" s="17"/>
      <c r="D127" s="17"/>
    </row>
    <row r="128" spans="1:4" ht="15.75" customHeight="1">
      <c r="A128" s="224" t="s">
        <v>628</v>
      </c>
      <c r="B128" s="241" t="s">
        <v>70</v>
      </c>
      <c r="C128" s="17">
        <v>28396800000</v>
      </c>
      <c r="D128" s="17">
        <v>28396800000</v>
      </c>
    </row>
    <row r="129" spans="1:4" ht="15.75" customHeight="1">
      <c r="A129" s="217" t="s">
        <v>628</v>
      </c>
      <c r="B129" s="100" t="s">
        <v>71</v>
      </c>
      <c r="C129" s="17">
        <v>27283200000</v>
      </c>
      <c r="D129" s="17">
        <v>27283200000</v>
      </c>
    </row>
    <row r="130" spans="1:4" ht="15.75" customHeight="1">
      <c r="A130" s="217"/>
      <c r="B130" s="22" t="s">
        <v>297</v>
      </c>
      <c r="C130" s="25">
        <v>55680000000</v>
      </c>
      <c r="D130" s="25">
        <v>55680000000</v>
      </c>
    </row>
    <row r="131" spans="1:4" ht="15.75" customHeight="1">
      <c r="A131" s="217"/>
      <c r="B131" s="15" t="s">
        <v>72</v>
      </c>
      <c r="C131" s="25"/>
      <c r="D131" s="25"/>
    </row>
    <row r="132" spans="1:4" ht="15.75" customHeight="1">
      <c r="A132" s="217"/>
      <c r="B132" s="15" t="s">
        <v>73</v>
      </c>
      <c r="C132" s="25"/>
      <c r="D132" s="25"/>
    </row>
    <row r="133" spans="1:4" ht="30">
      <c r="A133" s="245" t="s">
        <v>74</v>
      </c>
      <c r="B133" s="58" t="s">
        <v>75</v>
      </c>
      <c r="C133" s="97" t="s">
        <v>224</v>
      </c>
      <c r="D133" s="97" t="s">
        <v>830</v>
      </c>
    </row>
    <row r="134" spans="1:4" ht="15.75" customHeight="1">
      <c r="A134" s="217" t="s">
        <v>628</v>
      </c>
      <c r="B134" s="100" t="s">
        <v>522</v>
      </c>
      <c r="C134" s="17"/>
      <c r="D134" s="17"/>
    </row>
    <row r="135" spans="1:4" ht="15.75" customHeight="1">
      <c r="A135" s="217" t="s">
        <v>625</v>
      </c>
      <c r="B135" s="100" t="s">
        <v>76</v>
      </c>
      <c r="C135" s="17">
        <v>55680000000</v>
      </c>
      <c r="D135" s="17">
        <v>55680000000</v>
      </c>
    </row>
    <row r="136" spans="1:4" ht="15.75" customHeight="1">
      <c r="A136" s="217" t="s">
        <v>625</v>
      </c>
      <c r="B136" s="100" t="s">
        <v>624</v>
      </c>
      <c r="C136" s="17"/>
      <c r="D136" s="17"/>
    </row>
    <row r="137" spans="1:4" ht="15.75" customHeight="1">
      <c r="A137" s="217" t="s">
        <v>625</v>
      </c>
      <c r="B137" s="15" t="s">
        <v>626</v>
      </c>
      <c r="C137" s="17"/>
      <c r="D137" s="17"/>
    </row>
    <row r="138" spans="1:4" ht="15.75" customHeight="1">
      <c r="A138" s="217" t="s">
        <v>625</v>
      </c>
      <c r="B138" s="100" t="s">
        <v>627</v>
      </c>
      <c r="C138" s="17">
        <v>55680000000</v>
      </c>
      <c r="D138" s="17">
        <v>55680000000</v>
      </c>
    </row>
    <row r="139" spans="1:4" ht="15.75" customHeight="1">
      <c r="A139" s="217" t="s">
        <v>628</v>
      </c>
      <c r="B139" s="15" t="s">
        <v>371</v>
      </c>
      <c r="C139" s="17"/>
      <c r="D139" s="17"/>
    </row>
    <row r="140" spans="1:4" ht="15.75" customHeight="1">
      <c r="A140" s="217" t="s">
        <v>628</v>
      </c>
      <c r="B140" s="15" t="s">
        <v>452</v>
      </c>
      <c r="C140" s="17"/>
      <c r="D140" s="17"/>
    </row>
    <row r="141" spans="1:4" ht="15.75" customHeight="1">
      <c r="A141" s="245" t="s">
        <v>372</v>
      </c>
      <c r="B141" s="58" t="s">
        <v>463</v>
      </c>
      <c r="C141" s="17"/>
      <c r="D141" s="17"/>
    </row>
    <row r="142" spans="1:4" ht="15.75" customHeight="1">
      <c r="A142" s="217" t="s">
        <v>628</v>
      </c>
      <c r="B142" s="100" t="s">
        <v>379</v>
      </c>
      <c r="C142" s="59"/>
      <c r="D142" s="59"/>
    </row>
    <row r="143" spans="1:4" ht="15.75" customHeight="1">
      <c r="A143" s="217" t="s">
        <v>625</v>
      </c>
      <c r="B143" s="218" t="s">
        <v>380</v>
      </c>
      <c r="C143" s="17"/>
      <c r="D143" s="17"/>
    </row>
    <row r="144" spans="1:4" ht="15.75" customHeight="1">
      <c r="A144" s="217" t="s">
        <v>625</v>
      </c>
      <c r="B144" s="100" t="s">
        <v>381</v>
      </c>
      <c r="C144" s="17"/>
      <c r="D144" s="17"/>
    </row>
    <row r="145" spans="1:4" ht="15.75" customHeight="1">
      <c r="A145" s="217" t="s">
        <v>628</v>
      </c>
      <c r="B145" s="100" t="s">
        <v>382</v>
      </c>
      <c r="C145" s="17"/>
      <c r="D145" s="17"/>
    </row>
    <row r="146" spans="1:4" ht="15.75" customHeight="1">
      <c r="A146" s="22" t="s">
        <v>383</v>
      </c>
      <c r="B146" s="56" t="s">
        <v>384</v>
      </c>
      <c r="C146" s="97" t="s">
        <v>438</v>
      </c>
      <c r="D146" s="97" t="s">
        <v>223</v>
      </c>
    </row>
    <row r="147" spans="1:4" ht="15.75" customHeight="1">
      <c r="A147" s="217" t="s">
        <v>628</v>
      </c>
      <c r="B147" s="100" t="s">
        <v>303</v>
      </c>
      <c r="C147" s="17">
        <v>5568000</v>
      </c>
      <c r="D147" s="17">
        <v>5568000</v>
      </c>
    </row>
    <row r="148" spans="1:4" ht="15.75" customHeight="1">
      <c r="A148" s="217" t="s">
        <v>628</v>
      </c>
      <c r="B148" s="100" t="s">
        <v>304</v>
      </c>
      <c r="C148" s="17">
        <v>5568000</v>
      </c>
      <c r="D148" s="17">
        <v>5568000</v>
      </c>
    </row>
    <row r="149" spans="1:4" ht="15.75" customHeight="1">
      <c r="A149" s="217" t="s">
        <v>625</v>
      </c>
      <c r="B149" s="100" t="s">
        <v>305</v>
      </c>
      <c r="C149" s="17">
        <v>5568000</v>
      </c>
      <c r="D149" s="17">
        <v>5568000</v>
      </c>
    </row>
    <row r="150" spans="1:4" ht="15.75" customHeight="1">
      <c r="A150" s="217" t="s">
        <v>625</v>
      </c>
      <c r="B150" s="100" t="s">
        <v>308</v>
      </c>
      <c r="C150" s="17"/>
      <c r="D150" s="17"/>
    </row>
    <row r="151" spans="1:4" ht="15.75" customHeight="1">
      <c r="A151" s="217" t="s">
        <v>628</v>
      </c>
      <c r="B151" s="100" t="s">
        <v>309</v>
      </c>
      <c r="C151" s="17"/>
      <c r="D151" s="17"/>
    </row>
    <row r="152" spans="1:4" ht="15.75" customHeight="1">
      <c r="A152" s="217" t="s">
        <v>625</v>
      </c>
      <c r="B152" s="100" t="s">
        <v>305</v>
      </c>
      <c r="C152" s="17"/>
      <c r="D152" s="17"/>
    </row>
    <row r="153" spans="1:4" ht="15.75" customHeight="1">
      <c r="A153" s="217" t="s">
        <v>625</v>
      </c>
      <c r="B153" s="100" t="s">
        <v>308</v>
      </c>
      <c r="C153" s="17"/>
      <c r="D153" s="17"/>
    </row>
    <row r="154" spans="1:4" ht="15.75" customHeight="1">
      <c r="A154" s="217" t="s">
        <v>628</v>
      </c>
      <c r="B154" s="100" t="s">
        <v>310</v>
      </c>
      <c r="C154" s="17">
        <v>5568000</v>
      </c>
      <c r="D154" s="17">
        <v>5568000</v>
      </c>
    </row>
    <row r="155" spans="1:4" ht="15.75" customHeight="1">
      <c r="A155" s="217" t="s">
        <v>625</v>
      </c>
      <c r="B155" s="100" t="s">
        <v>305</v>
      </c>
      <c r="C155" s="17">
        <v>5568000</v>
      </c>
      <c r="D155" s="17">
        <v>5568000</v>
      </c>
    </row>
    <row r="156" spans="1:4" ht="15.75" customHeight="1">
      <c r="A156" s="217" t="s">
        <v>625</v>
      </c>
      <c r="B156" s="100" t="s">
        <v>308</v>
      </c>
      <c r="C156" s="17"/>
      <c r="D156" s="17"/>
    </row>
    <row r="157" spans="1:4" ht="15.75" customHeight="1">
      <c r="A157" s="217" t="s">
        <v>311</v>
      </c>
      <c r="B157" s="100" t="s">
        <v>453</v>
      </c>
      <c r="C157" s="17">
        <v>10000</v>
      </c>
      <c r="D157" s="17">
        <v>10000</v>
      </c>
    </row>
    <row r="158" spans="1:4" ht="15.75" customHeight="1">
      <c r="A158" s="22" t="s">
        <v>312</v>
      </c>
      <c r="B158" s="56" t="s">
        <v>313</v>
      </c>
      <c r="C158" s="17"/>
      <c r="D158" s="17"/>
    </row>
    <row r="159" spans="1:4" ht="15.75" customHeight="1">
      <c r="A159" s="217" t="s">
        <v>628</v>
      </c>
      <c r="B159" s="100" t="s">
        <v>776</v>
      </c>
      <c r="C159" s="17">
        <v>15013122301</v>
      </c>
      <c r="D159" s="17">
        <v>15013122301</v>
      </c>
    </row>
    <row r="160" spans="1:4" ht="15.75" customHeight="1">
      <c r="A160" s="217" t="s">
        <v>628</v>
      </c>
      <c r="B160" s="100" t="s">
        <v>777</v>
      </c>
      <c r="C160" s="17">
        <v>3684066865</v>
      </c>
      <c r="D160" s="17">
        <v>3684066865</v>
      </c>
    </row>
    <row r="161" spans="1:4" ht="15.75" customHeight="1">
      <c r="A161" s="217" t="s">
        <v>628</v>
      </c>
      <c r="B161" s="100" t="s">
        <v>524</v>
      </c>
      <c r="C161" s="17"/>
      <c r="D161" s="17"/>
    </row>
    <row r="162" spans="1:4" ht="15.75" customHeight="1">
      <c r="A162" s="217" t="s">
        <v>311</v>
      </c>
      <c r="B162" s="100" t="s">
        <v>728</v>
      </c>
      <c r="C162" s="17"/>
      <c r="D162" s="17"/>
    </row>
    <row r="163" spans="1:4" ht="15.75" customHeight="1">
      <c r="A163" s="22" t="s">
        <v>729</v>
      </c>
      <c r="B163" s="104" t="s">
        <v>730</v>
      </c>
      <c r="C163" s="25"/>
      <c r="D163" s="25"/>
    </row>
    <row r="164" spans="1:4" ht="15.75" customHeight="1">
      <c r="A164" s="217"/>
      <c r="B164" s="104" t="s">
        <v>244</v>
      </c>
      <c r="C164" s="17"/>
      <c r="D164" s="17"/>
    </row>
    <row r="165" spans="1:4" ht="15.75" customHeight="1">
      <c r="A165" s="219"/>
      <c r="B165" s="246"/>
      <c r="C165" s="38"/>
      <c r="D165" s="38"/>
    </row>
    <row r="166" spans="1:4" ht="15.75" customHeight="1">
      <c r="A166" s="22">
        <v>23</v>
      </c>
      <c r="B166" s="44" t="s">
        <v>525</v>
      </c>
      <c r="C166" s="62" t="s">
        <v>438</v>
      </c>
      <c r="D166" s="62" t="s">
        <v>223</v>
      </c>
    </row>
    <row r="167" spans="1:4" ht="15.75" customHeight="1">
      <c r="A167" s="217" t="s">
        <v>628</v>
      </c>
      <c r="B167" s="223" t="s">
        <v>245</v>
      </c>
      <c r="C167" s="17"/>
      <c r="D167" s="17"/>
    </row>
    <row r="168" spans="1:4" ht="15.75" customHeight="1">
      <c r="A168" s="217" t="s">
        <v>628</v>
      </c>
      <c r="B168" s="223" t="s">
        <v>246</v>
      </c>
      <c r="C168" s="17"/>
      <c r="D168" s="17"/>
    </row>
    <row r="169" spans="1:4" ht="15.75" customHeight="1">
      <c r="A169" s="219" t="s">
        <v>628</v>
      </c>
      <c r="B169" s="246" t="s">
        <v>247</v>
      </c>
      <c r="C169" s="38"/>
      <c r="D169" s="38"/>
    </row>
    <row r="170" spans="1:4" ht="15.75" customHeight="1">
      <c r="A170" s="216">
        <v>24</v>
      </c>
      <c r="B170" s="64" t="s">
        <v>248</v>
      </c>
      <c r="C170" s="62" t="s">
        <v>438</v>
      </c>
      <c r="D170" s="62" t="s">
        <v>223</v>
      </c>
    </row>
    <row r="171" spans="1:4" ht="15.75" customHeight="1">
      <c r="A171" s="247">
        <v>1</v>
      </c>
      <c r="B171" s="223" t="s">
        <v>249</v>
      </c>
      <c r="C171" s="25"/>
      <c r="D171" s="25"/>
    </row>
    <row r="172" spans="1:4" ht="15.75" customHeight="1">
      <c r="A172" s="217" t="s">
        <v>628</v>
      </c>
      <c r="B172" s="223" t="s">
        <v>250</v>
      </c>
      <c r="C172" s="17"/>
      <c r="D172" s="17"/>
    </row>
    <row r="173" spans="1:4" ht="15.75" customHeight="1">
      <c r="A173" s="217" t="s">
        <v>628</v>
      </c>
      <c r="B173" s="223" t="s">
        <v>251</v>
      </c>
      <c r="C173" s="17"/>
      <c r="D173" s="17"/>
    </row>
    <row r="174" spans="1:4" ht="15.75" customHeight="1">
      <c r="A174" s="247">
        <v>2</v>
      </c>
      <c r="B174" s="223" t="s">
        <v>252</v>
      </c>
      <c r="C174" s="17"/>
      <c r="D174" s="17"/>
    </row>
    <row r="175" spans="1:4" ht="15.75" customHeight="1">
      <c r="A175" s="217"/>
      <c r="B175" s="223" t="s">
        <v>253</v>
      </c>
      <c r="C175" s="17"/>
      <c r="D175" s="17"/>
    </row>
    <row r="176" spans="1:4" ht="15.75" customHeight="1">
      <c r="A176" s="217" t="s">
        <v>628</v>
      </c>
      <c r="B176" s="223" t="s">
        <v>254</v>
      </c>
      <c r="C176" s="17"/>
      <c r="D176" s="17"/>
    </row>
    <row r="177" spans="1:4" ht="15.75" customHeight="1">
      <c r="A177" s="217" t="s">
        <v>628</v>
      </c>
      <c r="B177" s="223" t="s">
        <v>255</v>
      </c>
      <c r="C177" s="17"/>
      <c r="D177" s="17"/>
    </row>
    <row r="178" spans="1:4" ht="15.75" customHeight="1">
      <c r="A178" s="219" t="s">
        <v>628</v>
      </c>
      <c r="B178" s="246" t="s">
        <v>256</v>
      </c>
      <c r="C178" s="37"/>
      <c r="D178" s="37"/>
    </row>
    <row r="179" spans="1:4" ht="15.75" customHeight="1">
      <c r="A179" s="180"/>
      <c r="B179" s="181"/>
      <c r="C179" s="182"/>
      <c r="D179" s="182"/>
    </row>
    <row r="180" spans="1:4" ht="15.75" customHeight="1">
      <c r="A180" s="107" t="s">
        <v>257</v>
      </c>
      <c r="B180" s="294" t="s">
        <v>455</v>
      </c>
      <c r="C180" s="294"/>
      <c r="D180" s="294"/>
    </row>
    <row r="181" spans="1:4" ht="15.75" customHeight="1">
      <c r="A181" s="187"/>
      <c r="B181" s="185"/>
      <c r="C181" s="186"/>
      <c r="D181" s="186"/>
    </row>
    <row r="182" spans="1:4" ht="15.75" customHeight="1">
      <c r="A182" s="216">
        <v>25</v>
      </c>
      <c r="B182" s="64" t="s">
        <v>242</v>
      </c>
      <c r="C182" s="167" t="s">
        <v>224</v>
      </c>
      <c r="D182" s="167" t="s">
        <v>830</v>
      </c>
    </row>
    <row r="183" spans="1:4" ht="15.75" customHeight="1">
      <c r="A183" s="217" t="s">
        <v>628</v>
      </c>
      <c r="B183" s="223" t="s">
        <v>294</v>
      </c>
      <c r="C183" s="17">
        <v>46201992005</v>
      </c>
      <c r="D183" s="17">
        <v>43600724169</v>
      </c>
    </row>
    <row r="184" spans="1:4" ht="15.75" customHeight="1">
      <c r="A184" s="217" t="s">
        <v>628</v>
      </c>
      <c r="B184" s="223" t="s">
        <v>258</v>
      </c>
      <c r="C184" s="17">
        <v>33023133889</v>
      </c>
      <c r="D184" s="17">
        <v>20772221002</v>
      </c>
    </row>
    <row r="185" spans="1:4" ht="15.75" customHeight="1">
      <c r="A185" s="217" t="s">
        <v>628</v>
      </c>
      <c r="B185" s="223" t="s">
        <v>259</v>
      </c>
      <c r="C185" s="17"/>
      <c r="D185" s="17"/>
    </row>
    <row r="186" spans="1:4" ht="15.75" customHeight="1">
      <c r="A186" s="217" t="s">
        <v>625</v>
      </c>
      <c r="B186" s="223" t="s">
        <v>260</v>
      </c>
      <c r="C186" s="17"/>
      <c r="D186" s="17"/>
    </row>
    <row r="187" spans="1:4" ht="15.75" customHeight="1">
      <c r="A187" s="217"/>
      <c r="B187" s="223" t="s">
        <v>542</v>
      </c>
      <c r="C187" s="17"/>
      <c r="D187" s="17"/>
    </row>
    <row r="188" spans="1:4" ht="15.75" customHeight="1">
      <c r="A188" s="217"/>
      <c r="B188" s="223" t="s">
        <v>543</v>
      </c>
      <c r="C188" s="17"/>
      <c r="D188" s="17"/>
    </row>
    <row r="189" spans="1:4" ht="15.75" customHeight="1">
      <c r="A189" s="219"/>
      <c r="B189" s="228" t="s">
        <v>273</v>
      </c>
      <c r="C189" s="37">
        <f>SUM(C183:C188)</f>
        <v>79225125894</v>
      </c>
      <c r="D189" s="37">
        <v>64372945171</v>
      </c>
    </row>
    <row r="190" spans="1:4" ht="15.75" customHeight="1">
      <c r="A190" s="22">
        <v>26</v>
      </c>
      <c r="B190" s="230" t="s">
        <v>241</v>
      </c>
      <c r="C190" s="167" t="s">
        <v>224</v>
      </c>
      <c r="D190" s="167" t="s">
        <v>830</v>
      </c>
    </row>
    <row r="191" spans="1:4" ht="15.75" customHeight="1">
      <c r="A191" s="236"/>
      <c r="B191" s="231" t="s">
        <v>261</v>
      </c>
      <c r="C191" s="25"/>
      <c r="D191" s="25"/>
    </row>
    <row r="192" spans="1:4" ht="15.75" customHeight="1">
      <c r="A192" s="217" t="s">
        <v>628</v>
      </c>
      <c r="B192" s="231" t="s">
        <v>262</v>
      </c>
      <c r="C192" s="25"/>
      <c r="D192" s="25"/>
    </row>
    <row r="193" spans="1:4" ht="15.75" customHeight="1">
      <c r="A193" s="217" t="s">
        <v>628</v>
      </c>
      <c r="B193" s="231" t="s">
        <v>263</v>
      </c>
      <c r="C193" s="25"/>
      <c r="D193" s="25"/>
    </row>
    <row r="194" spans="1:4" ht="15.75" customHeight="1">
      <c r="A194" s="217" t="s">
        <v>628</v>
      </c>
      <c r="B194" s="231" t="s">
        <v>292</v>
      </c>
      <c r="C194" s="25"/>
      <c r="D194" s="25"/>
    </row>
    <row r="195" spans="1:4" ht="15.75" customHeight="1">
      <c r="A195" s="217" t="s">
        <v>628</v>
      </c>
      <c r="B195" s="231" t="s">
        <v>6</v>
      </c>
      <c r="C195" s="25"/>
      <c r="D195" s="25"/>
    </row>
    <row r="196" spans="1:4" ht="15.75" customHeight="1">
      <c r="A196" s="217" t="s">
        <v>628</v>
      </c>
      <c r="B196" s="231" t="s">
        <v>7</v>
      </c>
      <c r="C196" s="25"/>
      <c r="D196" s="25"/>
    </row>
    <row r="197" spans="1:4" ht="15.75" customHeight="1">
      <c r="A197" s="219"/>
      <c r="B197" s="228" t="s">
        <v>273</v>
      </c>
      <c r="C197" s="37">
        <v>0</v>
      </c>
      <c r="D197" s="37">
        <v>0</v>
      </c>
    </row>
    <row r="198" spans="1:4" ht="15.75" customHeight="1">
      <c r="A198" s="22">
        <v>27</v>
      </c>
      <c r="B198" s="230" t="s">
        <v>240</v>
      </c>
      <c r="C198" s="167" t="s">
        <v>224</v>
      </c>
      <c r="D198" s="167" t="s">
        <v>830</v>
      </c>
    </row>
    <row r="199" spans="1:4" ht="15.75" customHeight="1">
      <c r="A199" s="217" t="s">
        <v>628</v>
      </c>
      <c r="B199" s="231" t="s">
        <v>9</v>
      </c>
      <c r="C199" s="17">
        <v>46201992005</v>
      </c>
      <c r="D199" s="17">
        <v>43600724169</v>
      </c>
    </row>
    <row r="200" spans="1:4" ht="15.75" customHeight="1">
      <c r="A200" s="219" t="s">
        <v>628</v>
      </c>
      <c r="B200" s="231" t="s">
        <v>10</v>
      </c>
      <c r="C200" s="38">
        <v>33023133889</v>
      </c>
      <c r="D200" s="38">
        <v>20772221002</v>
      </c>
    </row>
    <row r="201" spans="1:4" ht="15.75" customHeight="1">
      <c r="A201" s="216">
        <v>28</v>
      </c>
      <c r="B201" s="230" t="s">
        <v>277</v>
      </c>
      <c r="C201" s="167" t="s">
        <v>224</v>
      </c>
      <c r="D201" s="167" t="s">
        <v>830</v>
      </c>
    </row>
    <row r="202" spans="1:4" ht="15.75" customHeight="1">
      <c r="A202" s="217" t="s">
        <v>628</v>
      </c>
      <c r="B202" s="231" t="s">
        <v>11</v>
      </c>
      <c r="C202" s="17">
        <v>45223861287</v>
      </c>
      <c r="D202" s="17">
        <v>42605876948</v>
      </c>
    </row>
    <row r="203" spans="1:4" ht="15.75" customHeight="1">
      <c r="A203" s="217" t="s">
        <v>628</v>
      </c>
      <c r="B203" s="231" t="s">
        <v>12</v>
      </c>
      <c r="C203" s="17"/>
      <c r="D203" s="17"/>
    </row>
    <row r="204" spans="1:4" ht="15.75" customHeight="1">
      <c r="A204" s="217" t="s">
        <v>628</v>
      </c>
      <c r="B204" s="231" t="s">
        <v>13</v>
      </c>
      <c r="C204" s="17">
        <v>31292485654</v>
      </c>
      <c r="D204" s="17">
        <v>22082121237</v>
      </c>
    </row>
    <row r="205" spans="1:4" ht="15.75" customHeight="1">
      <c r="A205" s="217" t="s">
        <v>628</v>
      </c>
      <c r="B205" s="231" t="s">
        <v>34</v>
      </c>
      <c r="C205" s="17"/>
      <c r="D205" s="17"/>
    </row>
    <row r="206" spans="1:4" ht="15.75" customHeight="1">
      <c r="A206" s="217" t="s">
        <v>628</v>
      </c>
      <c r="B206" s="231" t="s">
        <v>35</v>
      </c>
      <c r="C206" s="17"/>
      <c r="D206" s="17"/>
    </row>
    <row r="207" spans="1:4" ht="15.75" customHeight="1">
      <c r="A207" s="217" t="s">
        <v>628</v>
      </c>
      <c r="B207" s="231" t="s">
        <v>36</v>
      </c>
      <c r="C207" s="17"/>
      <c r="D207" s="17"/>
    </row>
    <row r="208" spans="1:4" ht="15.75" customHeight="1">
      <c r="A208" s="217" t="s">
        <v>628</v>
      </c>
      <c r="B208" s="231" t="s">
        <v>37</v>
      </c>
      <c r="C208" s="17"/>
      <c r="D208" s="17"/>
    </row>
    <row r="209" spans="1:4" ht="15.75" customHeight="1">
      <c r="A209" s="217" t="s">
        <v>628</v>
      </c>
      <c r="B209" s="231" t="s">
        <v>239</v>
      </c>
      <c r="C209" s="17"/>
      <c r="D209" s="17"/>
    </row>
    <row r="210" spans="1:4" ht="15.75" customHeight="1">
      <c r="A210" s="238"/>
      <c r="B210" s="239" t="s">
        <v>273</v>
      </c>
      <c r="C210" s="37">
        <f>SUM(C202:C209)</f>
        <v>76516346941</v>
      </c>
      <c r="D210" s="37">
        <v>64687998185</v>
      </c>
    </row>
    <row r="211" spans="1:4" ht="15.75" customHeight="1">
      <c r="A211" s="216">
        <v>29</v>
      </c>
      <c r="B211" s="44" t="s">
        <v>53</v>
      </c>
      <c r="C211" s="167" t="s">
        <v>224</v>
      </c>
      <c r="D211" s="167" t="s">
        <v>830</v>
      </c>
    </row>
    <row r="212" spans="1:4" ht="15.75" customHeight="1">
      <c r="A212" s="217" t="s">
        <v>628</v>
      </c>
      <c r="B212" s="100" t="s">
        <v>465</v>
      </c>
      <c r="C212" s="17">
        <v>12782671</v>
      </c>
      <c r="D212" s="17">
        <v>8402135</v>
      </c>
    </row>
    <row r="213" spans="1:4" ht="15.75" customHeight="1">
      <c r="A213" s="217" t="s">
        <v>628</v>
      </c>
      <c r="B213" s="100" t="s">
        <v>134</v>
      </c>
      <c r="C213" s="17"/>
      <c r="D213" s="17"/>
    </row>
    <row r="214" spans="1:4" ht="15.75" customHeight="1">
      <c r="A214" s="217" t="s">
        <v>628</v>
      </c>
      <c r="B214" s="100" t="s">
        <v>298</v>
      </c>
      <c r="C214" s="17"/>
      <c r="D214" s="17"/>
    </row>
    <row r="215" spans="1:4" ht="15.75" customHeight="1">
      <c r="A215" s="217" t="s">
        <v>628</v>
      </c>
      <c r="B215" s="100" t="s">
        <v>299</v>
      </c>
      <c r="C215" s="17"/>
      <c r="D215" s="17"/>
    </row>
    <row r="216" spans="1:4" ht="15.75" customHeight="1">
      <c r="A216" s="217" t="s">
        <v>628</v>
      </c>
      <c r="B216" s="241" t="s">
        <v>300</v>
      </c>
      <c r="C216" s="17"/>
      <c r="D216" s="17"/>
    </row>
    <row r="217" spans="1:4" ht="15.75" customHeight="1">
      <c r="A217" s="217" t="s">
        <v>628</v>
      </c>
      <c r="B217" s="241" t="s">
        <v>301</v>
      </c>
      <c r="C217" s="17"/>
      <c r="D217" s="17"/>
    </row>
    <row r="218" spans="1:4" ht="15.75" customHeight="1">
      <c r="A218" s="217" t="s">
        <v>628</v>
      </c>
      <c r="B218" s="241" t="s">
        <v>302</v>
      </c>
      <c r="C218" s="17"/>
      <c r="D218" s="17"/>
    </row>
    <row r="219" spans="1:4" ht="15.75" customHeight="1">
      <c r="A219" s="224" t="s">
        <v>628</v>
      </c>
      <c r="B219" s="241" t="s">
        <v>440</v>
      </c>
      <c r="C219" s="17"/>
      <c r="D219" s="17"/>
    </row>
    <row r="220" spans="1:4" ht="15.75" customHeight="1">
      <c r="A220" s="219"/>
      <c r="B220" s="239" t="s">
        <v>273</v>
      </c>
      <c r="C220" s="37">
        <f>SUM(C212:C219)</f>
        <v>12782671</v>
      </c>
      <c r="D220" s="37">
        <v>8402135</v>
      </c>
    </row>
    <row r="221" spans="1:4" ht="15">
      <c r="A221" s="216">
        <v>30</v>
      </c>
      <c r="B221" s="44" t="s">
        <v>272</v>
      </c>
      <c r="C221" s="167" t="s">
        <v>224</v>
      </c>
      <c r="D221" s="167" t="s">
        <v>830</v>
      </c>
    </row>
    <row r="222" spans="1:4" ht="15.75" customHeight="1">
      <c r="A222" s="217" t="s">
        <v>628</v>
      </c>
      <c r="B222" s="100" t="s">
        <v>243</v>
      </c>
      <c r="C222" s="17">
        <v>13333334</v>
      </c>
      <c r="D222" s="17">
        <v>94034723</v>
      </c>
    </row>
    <row r="223" spans="1:4" ht="15.75" customHeight="1">
      <c r="A223" s="217" t="s">
        <v>628</v>
      </c>
      <c r="B223" s="100" t="s">
        <v>441</v>
      </c>
      <c r="C223" s="17"/>
      <c r="D223" s="17"/>
    </row>
    <row r="224" spans="1:4" ht="15.75" customHeight="1">
      <c r="A224" s="217" t="s">
        <v>628</v>
      </c>
      <c r="B224" s="100" t="s">
        <v>442</v>
      </c>
      <c r="C224" s="17">
        <v>414960000</v>
      </c>
      <c r="D224" s="17"/>
    </row>
    <row r="225" spans="1:4" ht="15.75" customHeight="1">
      <c r="A225" s="217" t="s">
        <v>628</v>
      </c>
      <c r="B225" s="100" t="s">
        <v>443</v>
      </c>
      <c r="C225" s="17"/>
      <c r="D225" s="17"/>
    </row>
    <row r="226" spans="1:4" ht="15.75" customHeight="1">
      <c r="A226" s="217" t="s">
        <v>628</v>
      </c>
      <c r="B226" s="241" t="s">
        <v>444</v>
      </c>
      <c r="C226" s="17"/>
      <c r="D226" s="17"/>
    </row>
    <row r="227" spans="1:4" ht="15.75" customHeight="1">
      <c r="A227" s="217" t="s">
        <v>628</v>
      </c>
      <c r="B227" s="241" t="s">
        <v>445</v>
      </c>
      <c r="C227" s="17"/>
      <c r="D227" s="17"/>
    </row>
    <row r="228" spans="1:4" ht="15.75" customHeight="1">
      <c r="A228" s="217" t="s">
        <v>628</v>
      </c>
      <c r="B228" s="241" t="s">
        <v>446</v>
      </c>
      <c r="C228" s="17"/>
      <c r="D228" s="17"/>
    </row>
    <row r="229" spans="1:4" ht="15.75" customHeight="1">
      <c r="A229" s="217" t="s">
        <v>628</v>
      </c>
      <c r="B229" s="241" t="s">
        <v>447</v>
      </c>
      <c r="C229" s="17"/>
      <c r="D229" s="17"/>
    </row>
    <row r="230" spans="1:4" ht="15.75" customHeight="1">
      <c r="A230" s="219"/>
      <c r="B230" s="45" t="s">
        <v>297</v>
      </c>
      <c r="C230" s="37">
        <f>SUM(C222:C229)</f>
        <v>428293334</v>
      </c>
      <c r="D230" s="37">
        <v>94034723</v>
      </c>
    </row>
    <row r="231" spans="1:4" ht="15">
      <c r="A231" s="216">
        <v>31</v>
      </c>
      <c r="B231" s="64" t="s">
        <v>448</v>
      </c>
      <c r="C231" s="167" t="s">
        <v>224</v>
      </c>
      <c r="D231" s="167" t="s">
        <v>830</v>
      </c>
    </row>
    <row r="232" spans="1:4" ht="14.25">
      <c r="A232" s="217" t="s">
        <v>628</v>
      </c>
      <c r="B232" s="100" t="s">
        <v>528</v>
      </c>
      <c r="C232" s="17"/>
      <c r="D232" s="17"/>
    </row>
    <row r="233" spans="1:4" ht="14.25">
      <c r="A233" s="217" t="s">
        <v>628</v>
      </c>
      <c r="B233" s="100" t="s">
        <v>529</v>
      </c>
      <c r="C233" s="17"/>
      <c r="D233" s="17"/>
    </row>
    <row r="234" spans="1:4" ht="14.25">
      <c r="A234" s="224"/>
      <c r="B234" s="241" t="s">
        <v>449</v>
      </c>
      <c r="C234" s="17"/>
      <c r="D234" s="17"/>
    </row>
    <row r="235" spans="1:4" ht="14.25">
      <c r="A235" s="219" t="s">
        <v>628</v>
      </c>
      <c r="B235" s="243" t="s">
        <v>450</v>
      </c>
      <c r="C235" s="37">
        <v>0</v>
      </c>
      <c r="D235" s="37">
        <v>0</v>
      </c>
    </row>
    <row r="236" spans="1:4" ht="15">
      <c r="A236" s="216">
        <v>32</v>
      </c>
      <c r="B236" s="64" t="s">
        <v>451</v>
      </c>
      <c r="C236" s="167" t="s">
        <v>224</v>
      </c>
      <c r="D236" s="167" t="s">
        <v>830</v>
      </c>
    </row>
    <row r="237" spans="1:4" ht="15.75" customHeight="1">
      <c r="A237" s="217" t="s">
        <v>628</v>
      </c>
      <c r="B237" s="100" t="s">
        <v>530</v>
      </c>
      <c r="C237" s="17">
        <v>0</v>
      </c>
      <c r="D237" s="17"/>
    </row>
    <row r="238" spans="1:4" ht="15.75" customHeight="1">
      <c r="A238" s="217"/>
      <c r="B238" s="100" t="s">
        <v>531</v>
      </c>
      <c r="C238" s="17"/>
      <c r="D238" s="17"/>
    </row>
    <row r="239" spans="1:4" ht="15.75" customHeight="1">
      <c r="A239" s="217" t="s">
        <v>628</v>
      </c>
      <c r="B239" s="100" t="s">
        <v>532</v>
      </c>
      <c r="C239" s="17">
        <v>0</v>
      </c>
      <c r="D239" s="17"/>
    </row>
    <row r="240" spans="1:4" ht="15.75" customHeight="1">
      <c r="A240" s="217"/>
      <c r="B240" s="100" t="s">
        <v>533</v>
      </c>
      <c r="C240" s="17"/>
      <c r="D240" s="17"/>
    </row>
    <row r="241" spans="1:4" ht="15.75" customHeight="1">
      <c r="A241" s="217" t="s">
        <v>628</v>
      </c>
      <c r="B241" s="100" t="s">
        <v>534</v>
      </c>
      <c r="C241" s="17"/>
      <c r="D241" s="17"/>
    </row>
    <row r="242" spans="1:4" ht="15.75" customHeight="1">
      <c r="A242" s="217"/>
      <c r="B242" s="240" t="s">
        <v>535</v>
      </c>
      <c r="C242" s="17"/>
      <c r="D242" s="17"/>
    </row>
    <row r="243" spans="1:4" ht="15.75" customHeight="1">
      <c r="A243" s="217" t="s">
        <v>628</v>
      </c>
      <c r="B243" s="240" t="s">
        <v>536</v>
      </c>
      <c r="C243" s="17"/>
      <c r="D243" s="17"/>
    </row>
    <row r="244" spans="1:4" ht="15.75" customHeight="1">
      <c r="A244" s="217"/>
      <c r="B244" s="240" t="s">
        <v>537</v>
      </c>
      <c r="C244" s="17"/>
      <c r="D244" s="17"/>
    </row>
    <row r="245" spans="1:4" ht="15.75" customHeight="1">
      <c r="A245" s="217" t="s">
        <v>628</v>
      </c>
      <c r="B245" s="240" t="s">
        <v>538</v>
      </c>
      <c r="C245" s="17"/>
      <c r="D245" s="17"/>
    </row>
    <row r="246" spans="1:4" ht="15.75" customHeight="1">
      <c r="A246" s="217"/>
      <c r="B246" s="240" t="s">
        <v>539</v>
      </c>
      <c r="C246" s="17"/>
      <c r="D246" s="17"/>
    </row>
    <row r="247" spans="1:4" ht="15.75" customHeight="1">
      <c r="A247" s="217" t="s">
        <v>628</v>
      </c>
      <c r="B247" s="100" t="s">
        <v>41</v>
      </c>
      <c r="C247" s="25">
        <v>0</v>
      </c>
      <c r="D247" s="25">
        <v>0</v>
      </c>
    </row>
    <row r="248" spans="1:4" ht="15.75" customHeight="1">
      <c r="A248" s="219" t="s">
        <v>628</v>
      </c>
      <c r="B248" s="243" t="s">
        <v>820</v>
      </c>
      <c r="C248" s="61"/>
      <c r="D248" s="61"/>
    </row>
    <row r="249" spans="1:4" ht="15">
      <c r="A249" s="216">
        <v>33</v>
      </c>
      <c r="B249" s="64" t="s">
        <v>42</v>
      </c>
      <c r="C249" s="167" t="s">
        <v>224</v>
      </c>
      <c r="D249" s="167" t="s">
        <v>830</v>
      </c>
    </row>
    <row r="250" spans="1:4" ht="13.5" customHeight="1">
      <c r="A250" s="217" t="s">
        <v>628</v>
      </c>
      <c r="B250" s="100" t="s">
        <v>43</v>
      </c>
      <c r="C250" s="17">
        <v>17411940131</v>
      </c>
      <c r="D250" s="17">
        <v>14478226045</v>
      </c>
    </row>
    <row r="251" spans="1:4" ht="13.5" customHeight="1">
      <c r="A251" s="217" t="s">
        <v>628</v>
      </c>
      <c r="B251" s="100" t="s">
        <v>775</v>
      </c>
      <c r="C251" s="17">
        <v>191980383</v>
      </c>
      <c r="D251" s="17">
        <v>203401771</v>
      </c>
    </row>
    <row r="252" spans="1:4" ht="13.5" customHeight="1">
      <c r="A252" s="217" t="s">
        <v>628</v>
      </c>
      <c r="B252" s="100" t="s">
        <v>64</v>
      </c>
      <c r="C252" s="17">
        <v>7863178490</v>
      </c>
      <c r="D252" s="17">
        <v>6360138018</v>
      </c>
    </row>
    <row r="253" spans="1:4" ht="13.5" customHeight="1">
      <c r="A253" s="217" t="s">
        <v>628</v>
      </c>
      <c r="B253" s="100" t="s">
        <v>44</v>
      </c>
      <c r="C253" s="17">
        <v>1935461859</v>
      </c>
      <c r="D253" s="17">
        <v>2001200028</v>
      </c>
    </row>
    <row r="254" spans="1:4" ht="13.5" customHeight="1">
      <c r="A254" s="217" t="s">
        <v>628</v>
      </c>
      <c r="B254" s="100" t="s">
        <v>278</v>
      </c>
      <c r="C254" s="17">
        <v>1129850455</v>
      </c>
      <c r="D254" s="17">
        <v>1223524296</v>
      </c>
    </row>
    <row r="255" spans="1:4" ht="13.5" customHeight="1">
      <c r="A255" s="217" t="s">
        <v>628</v>
      </c>
      <c r="B255" s="100" t="s">
        <v>45</v>
      </c>
      <c r="C255" s="17">
        <v>6299380321</v>
      </c>
      <c r="D255" s="17">
        <v>3722763674</v>
      </c>
    </row>
    <row r="256" spans="1:4" ht="13.5" customHeight="1">
      <c r="A256" s="219"/>
      <c r="B256" s="45" t="s">
        <v>297</v>
      </c>
      <c r="C256" s="37">
        <f>SUM(C250:C255)</f>
        <v>34831791639</v>
      </c>
      <c r="D256" s="37">
        <f>SUM(D250:D255)</f>
        <v>27989253832</v>
      </c>
    </row>
    <row r="257" spans="1:4" ht="13.5" customHeight="1">
      <c r="A257" s="180"/>
      <c r="B257" s="190"/>
      <c r="C257" s="182"/>
      <c r="D257" s="182"/>
    </row>
    <row r="258" spans="1:4" ht="15.75">
      <c r="A258" s="107" t="s">
        <v>46</v>
      </c>
      <c r="B258" s="295" t="s">
        <v>456</v>
      </c>
      <c r="C258" s="295"/>
      <c r="D258" s="295"/>
    </row>
    <row r="259" spans="1:4" ht="13.5" customHeight="1">
      <c r="A259" s="187"/>
      <c r="B259" s="191"/>
      <c r="C259" s="192"/>
      <c r="D259" s="192"/>
    </row>
    <row r="260" spans="1:4" ht="15">
      <c r="A260" s="216">
        <v>34</v>
      </c>
      <c r="B260" s="64" t="s">
        <v>553</v>
      </c>
      <c r="C260" s="167" t="s">
        <v>224</v>
      </c>
      <c r="D260" s="167" t="s">
        <v>830</v>
      </c>
    </row>
    <row r="261" spans="1:4" ht="15">
      <c r="A261" s="217"/>
      <c r="B261" s="56" t="s">
        <v>554</v>
      </c>
      <c r="C261" s="17"/>
      <c r="D261" s="17"/>
    </row>
    <row r="262" spans="1:4" ht="13.5" customHeight="1">
      <c r="A262" s="236" t="s">
        <v>598</v>
      </c>
      <c r="B262" s="100" t="s">
        <v>544</v>
      </c>
      <c r="C262" s="17"/>
      <c r="D262" s="17"/>
    </row>
    <row r="263" spans="1:4" ht="13.5" customHeight="1">
      <c r="A263" s="217"/>
      <c r="B263" s="100" t="s">
        <v>545</v>
      </c>
      <c r="C263" s="17"/>
      <c r="D263" s="17"/>
    </row>
    <row r="264" spans="1:4" ht="13.5" customHeight="1">
      <c r="A264" s="217" t="s">
        <v>628</v>
      </c>
      <c r="B264" s="100" t="s">
        <v>573</v>
      </c>
      <c r="C264" s="17"/>
      <c r="D264" s="17"/>
    </row>
    <row r="265" spans="1:4" ht="13.5" customHeight="1">
      <c r="A265" s="217" t="s">
        <v>628</v>
      </c>
      <c r="B265" s="241" t="s">
        <v>574</v>
      </c>
      <c r="C265" s="57"/>
      <c r="D265" s="57"/>
    </row>
    <row r="266" spans="1:4" ht="13.5" customHeight="1">
      <c r="A266" s="236" t="s">
        <v>602</v>
      </c>
      <c r="B266" s="241" t="s">
        <v>38</v>
      </c>
      <c r="C266" s="57"/>
      <c r="D266" s="57"/>
    </row>
    <row r="267" spans="1:4" ht="13.5" customHeight="1">
      <c r="A267" s="217" t="s">
        <v>628</v>
      </c>
      <c r="B267" s="241" t="s">
        <v>39</v>
      </c>
      <c r="C267" s="57"/>
      <c r="D267" s="57"/>
    </row>
    <row r="268" spans="1:4" ht="13.5" customHeight="1">
      <c r="A268" s="217" t="s">
        <v>628</v>
      </c>
      <c r="B268" s="241" t="s">
        <v>546</v>
      </c>
      <c r="C268" s="57"/>
      <c r="D268" s="57"/>
    </row>
    <row r="269" spans="1:4" ht="13.5" customHeight="1">
      <c r="A269" s="224"/>
      <c r="B269" s="241" t="s">
        <v>547</v>
      </c>
      <c r="C269" s="57"/>
      <c r="D269" s="57"/>
    </row>
    <row r="270" spans="1:4" ht="13.5" customHeight="1">
      <c r="A270" s="217" t="s">
        <v>628</v>
      </c>
      <c r="B270" s="241" t="s">
        <v>548</v>
      </c>
      <c r="C270" s="57"/>
      <c r="D270" s="57"/>
    </row>
    <row r="271" spans="1:4" ht="13.5" customHeight="1">
      <c r="A271" s="224"/>
      <c r="B271" s="241" t="s">
        <v>549</v>
      </c>
      <c r="C271" s="57"/>
      <c r="D271" s="57"/>
    </row>
    <row r="272" spans="1:4" ht="13.5" customHeight="1">
      <c r="A272" s="236" t="s">
        <v>74</v>
      </c>
      <c r="B272" s="241" t="s">
        <v>550</v>
      </c>
      <c r="C272" s="57"/>
      <c r="D272" s="57"/>
    </row>
    <row r="273" spans="1:4" ht="13.5" customHeight="1">
      <c r="A273" s="224"/>
      <c r="B273" s="241" t="s">
        <v>551</v>
      </c>
      <c r="C273" s="57"/>
      <c r="D273" s="57"/>
    </row>
    <row r="274" spans="1:4" ht="13.5" customHeight="1">
      <c r="A274" s="224"/>
      <c r="B274" s="241" t="s">
        <v>552</v>
      </c>
      <c r="C274" s="57"/>
      <c r="D274" s="57"/>
    </row>
    <row r="275" spans="1:4" ht="13.5" customHeight="1">
      <c r="A275" s="248"/>
      <c r="B275" s="176"/>
      <c r="C275" s="178"/>
      <c r="D275" s="178"/>
    </row>
    <row r="276" spans="1:4" ht="13.5" customHeight="1">
      <c r="A276" s="180"/>
      <c r="B276" s="108"/>
      <c r="C276" s="183"/>
      <c r="D276" s="183"/>
    </row>
    <row r="277" spans="1:4" ht="15.75">
      <c r="A277" s="107" t="s">
        <v>77</v>
      </c>
      <c r="B277" s="287" t="s">
        <v>78</v>
      </c>
      <c r="C277" s="287"/>
      <c r="D277" s="287"/>
    </row>
    <row r="278" spans="1:4" ht="13.5" customHeight="1">
      <c r="A278" s="184"/>
      <c r="B278" s="188"/>
      <c r="C278" s="189"/>
      <c r="D278" s="189"/>
    </row>
    <row r="279" spans="1:4" ht="13.5" customHeight="1">
      <c r="A279" s="249">
        <v>1</v>
      </c>
      <c r="B279" s="240" t="s">
        <v>555</v>
      </c>
      <c r="C279" s="167" t="s">
        <v>224</v>
      </c>
      <c r="D279" s="167" t="s">
        <v>830</v>
      </c>
    </row>
    <row r="280" spans="1:4" ht="13.5" customHeight="1">
      <c r="A280" s="249"/>
      <c r="B280" s="240" t="s">
        <v>556</v>
      </c>
      <c r="C280" s="167"/>
      <c r="D280" s="167"/>
    </row>
    <row r="281" spans="1:4" ht="13.5" customHeight="1">
      <c r="A281" s="236">
        <v>2</v>
      </c>
      <c r="B281" s="100" t="s">
        <v>79</v>
      </c>
      <c r="C281" s="25"/>
      <c r="D281" s="25"/>
    </row>
    <row r="282" spans="1:4" ht="13.5" customHeight="1">
      <c r="A282" s="236">
        <v>3</v>
      </c>
      <c r="B282" s="100" t="s">
        <v>761</v>
      </c>
      <c r="C282" s="25"/>
      <c r="D282" s="25"/>
    </row>
    <row r="283" spans="1:4" ht="13.5" customHeight="1">
      <c r="A283" s="236"/>
      <c r="B283" s="56" t="s">
        <v>675</v>
      </c>
      <c r="C283" s="25"/>
      <c r="D283" s="25"/>
    </row>
    <row r="284" spans="1:4" ht="13.5" customHeight="1">
      <c r="A284" s="236"/>
      <c r="B284" s="56" t="s">
        <v>677</v>
      </c>
      <c r="C284" s="17"/>
      <c r="D284" s="25"/>
    </row>
    <row r="285" spans="1:4" ht="13.5" customHeight="1">
      <c r="A285" s="236"/>
      <c r="B285" s="100" t="s">
        <v>823</v>
      </c>
      <c r="C285" s="17">
        <v>0</v>
      </c>
      <c r="D285" s="17">
        <v>0</v>
      </c>
    </row>
    <row r="286" spans="1:4" ht="13.5" customHeight="1">
      <c r="A286" s="236"/>
      <c r="B286" s="100" t="s">
        <v>111</v>
      </c>
      <c r="C286" s="17"/>
      <c r="D286" s="17"/>
    </row>
    <row r="287" spans="1:4" ht="13.5" customHeight="1">
      <c r="A287" s="236"/>
      <c r="B287" s="56" t="s">
        <v>8</v>
      </c>
      <c r="C287" s="17"/>
      <c r="D287" s="17"/>
    </row>
    <row r="288" spans="1:4" ht="13.5" customHeight="1">
      <c r="A288" s="236"/>
      <c r="B288" s="100" t="s">
        <v>676</v>
      </c>
      <c r="C288" s="17">
        <v>16473526212</v>
      </c>
      <c r="D288" s="17">
        <v>8842478239</v>
      </c>
    </row>
    <row r="289" spans="1:4" ht="13.5" customHeight="1">
      <c r="A289" s="236"/>
      <c r="B289" s="100" t="s">
        <v>350</v>
      </c>
      <c r="C289" s="17"/>
      <c r="D289" s="17"/>
    </row>
    <row r="290" spans="1:4" ht="13.5" customHeight="1">
      <c r="A290" s="236"/>
      <c r="B290" s="56" t="s">
        <v>710</v>
      </c>
      <c r="C290" s="99" t="s">
        <v>803</v>
      </c>
      <c r="D290" s="99" t="s">
        <v>225</v>
      </c>
    </row>
    <row r="291" spans="1:4" ht="13.5" customHeight="1">
      <c r="A291" s="236"/>
      <c r="B291" s="56" t="s">
        <v>711</v>
      </c>
      <c r="C291" s="17"/>
      <c r="D291" s="17"/>
    </row>
    <row r="292" spans="1:4" ht="13.5" customHeight="1">
      <c r="A292" s="236"/>
      <c r="B292" s="100" t="s">
        <v>8</v>
      </c>
      <c r="C292" s="17"/>
      <c r="D292" s="17"/>
    </row>
    <row r="293" spans="1:4" ht="13.5" customHeight="1">
      <c r="A293" s="236"/>
      <c r="B293" s="100" t="s">
        <v>401</v>
      </c>
      <c r="C293" s="17">
        <v>8510511066</v>
      </c>
      <c r="D293" s="17">
        <v>2263239166</v>
      </c>
    </row>
    <row r="294" spans="1:4" ht="13.5" customHeight="1">
      <c r="A294" s="236"/>
      <c r="B294" s="100" t="s">
        <v>402</v>
      </c>
      <c r="C294" s="17"/>
      <c r="D294" s="17">
        <v>5700000</v>
      </c>
    </row>
    <row r="295" spans="1:4" ht="13.5" customHeight="1">
      <c r="A295" s="236"/>
      <c r="B295" s="56" t="s">
        <v>712</v>
      </c>
      <c r="C295" s="17"/>
      <c r="D295" s="17"/>
    </row>
    <row r="296" spans="1:4" ht="13.5" customHeight="1">
      <c r="A296" s="236"/>
      <c r="B296" s="100" t="s">
        <v>8</v>
      </c>
      <c r="C296" s="17"/>
      <c r="D296" s="17">
        <v>0</v>
      </c>
    </row>
    <row r="297" spans="1:4" ht="13.5" customHeight="1">
      <c r="A297" s="236"/>
      <c r="B297" s="56" t="s">
        <v>713</v>
      </c>
      <c r="C297" s="17"/>
      <c r="D297" s="17"/>
    </row>
    <row r="298" spans="1:4" ht="13.5" customHeight="1">
      <c r="A298" s="236"/>
      <c r="B298" s="100" t="s">
        <v>677</v>
      </c>
      <c r="C298" s="17">
        <v>0</v>
      </c>
      <c r="D298" s="17">
        <v>4341149133</v>
      </c>
    </row>
    <row r="299" spans="1:4" ht="13.5" customHeight="1">
      <c r="A299" s="236">
        <v>4</v>
      </c>
      <c r="B299" s="100" t="s">
        <v>399</v>
      </c>
      <c r="C299" s="25"/>
      <c r="D299" s="25"/>
    </row>
    <row r="300" spans="1:4" ht="13.5" customHeight="1">
      <c r="A300" s="236"/>
      <c r="B300" s="100" t="s">
        <v>400</v>
      </c>
      <c r="C300" s="17"/>
      <c r="D300" s="17"/>
    </row>
    <row r="301" spans="1:4" ht="13.5" customHeight="1">
      <c r="A301" s="236"/>
      <c r="B301" s="100" t="s">
        <v>403</v>
      </c>
      <c r="C301" s="25"/>
      <c r="D301" s="25"/>
    </row>
    <row r="302" spans="1:4" ht="13.5" customHeight="1">
      <c r="A302" s="236">
        <v>5</v>
      </c>
      <c r="B302" s="100" t="s">
        <v>460</v>
      </c>
      <c r="C302" s="25"/>
      <c r="D302" s="25"/>
    </row>
    <row r="303" spans="1:4" ht="13.5" customHeight="1">
      <c r="A303" s="236"/>
      <c r="B303" s="100" t="s">
        <v>461</v>
      </c>
      <c r="C303" s="25"/>
      <c r="D303" s="25"/>
    </row>
    <row r="304" spans="1:4" ht="13.5" customHeight="1">
      <c r="A304" s="236">
        <v>6</v>
      </c>
      <c r="B304" s="100" t="s">
        <v>462</v>
      </c>
      <c r="C304" s="25"/>
      <c r="D304" s="25"/>
    </row>
    <row r="305" spans="1:4" ht="13.5" customHeight="1">
      <c r="A305" s="238">
        <v>7</v>
      </c>
      <c r="B305" s="243" t="s">
        <v>78</v>
      </c>
      <c r="C305" s="37"/>
      <c r="D305" s="37"/>
    </row>
    <row r="306" ht="12.75" customHeight="1"/>
    <row r="307" spans="1:4" ht="18">
      <c r="A307" s="35"/>
      <c r="B307" s="292" t="s">
        <v>804</v>
      </c>
      <c r="C307" s="292"/>
      <c r="D307" s="292"/>
    </row>
    <row r="308" spans="1:4" ht="18">
      <c r="A308" s="276" t="s">
        <v>643</v>
      </c>
      <c r="B308" s="276"/>
      <c r="C308" s="276"/>
      <c r="D308" s="276"/>
    </row>
    <row r="312" ht="20.25">
      <c r="B312" s="90" t="s">
        <v>801</v>
      </c>
    </row>
    <row r="313" spans="1:4" ht="15.75">
      <c r="A313" s="107" t="s">
        <v>454</v>
      </c>
      <c r="B313" s="293" t="s">
        <v>642</v>
      </c>
      <c r="C313" s="293"/>
      <c r="D313" s="293"/>
    </row>
    <row r="314" spans="1:4" ht="15.75">
      <c r="A314" s="215" t="s">
        <v>812</v>
      </c>
      <c r="B314" s="66" t="s">
        <v>813</v>
      </c>
      <c r="C314" s="62" t="s">
        <v>438</v>
      </c>
      <c r="D314" s="62" t="s">
        <v>464</v>
      </c>
    </row>
    <row r="315" spans="1:4" ht="15">
      <c r="A315" s="91">
        <v>1</v>
      </c>
      <c r="B315" s="91">
        <v>2</v>
      </c>
      <c r="C315" s="91">
        <v>3</v>
      </c>
      <c r="D315" s="91">
        <v>4</v>
      </c>
    </row>
    <row r="316" spans="1:4" ht="15.75" customHeight="1">
      <c r="A316" s="216">
        <v>1</v>
      </c>
      <c r="B316" s="64" t="s">
        <v>587</v>
      </c>
      <c r="C316" s="29"/>
      <c r="D316" s="29"/>
    </row>
    <row r="317" spans="1:4" ht="15.75" customHeight="1">
      <c r="A317" s="217" t="s">
        <v>628</v>
      </c>
      <c r="B317" s="100" t="s">
        <v>815</v>
      </c>
      <c r="C317" s="17">
        <v>1033279877</v>
      </c>
      <c r="D317" s="17">
        <v>171860252</v>
      </c>
    </row>
    <row r="318" spans="1:4" ht="15.75" customHeight="1">
      <c r="A318" s="217" t="s">
        <v>628</v>
      </c>
      <c r="B318" s="218" t="s">
        <v>824</v>
      </c>
      <c r="C318" s="17">
        <v>2526865654</v>
      </c>
      <c r="D318" s="17">
        <v>6895717724</v>
      </c>
    </row>
    <row r="319" spans="1:4" ht="15.75" customHeight="1">
      <c r="A319" s="217" t="s">
        <v>628</v>
      </c>
      <c r="B319" s="100" t="s">
        <v>565</v>
      </c>
      <c r="C319" s="17"/>
      <c r="D319" s="17"/>
    </row>
    <row r="320" spans="1:4" ht="15.75" customHeight="1">
      <c r="A320" s="219"/>
      <c r="B320" s="45" t="s">
        <v>297</v>
      </c>
      <c r="C320" s="37">
        <v>3560145531</v>
      </c>
      <c r="D320" s="37">
        <v>7067577976</v>
      </c>
    </row>
    <row r="321" spans="1:4" ht="15.75" customHeight="1">
      <c r="A321" s="220">
        <v>2</v>
      </c>
      <c r="B321" s="221" t="s">
        <v>320</v>
      </c>
      <c r="C321" s="62"/>
      <c r="D321" s="62"/>
    </row>
    <row r="322" spans="1:4" ht="15.75" customHeight="1">
      <c r="A322" s="216">
        <v>3</v>
      </c>
      <c r="B322" s="64" t="s">
        <v>816</v>
      </c>
      <c r="C322" s="62" t="s">
        <v>438</v>
      </c>
      <c r="D322" s="62" t="s">
        <v>464</v>
      </c>
    </row>
    <row r="323" spans="1:4" ht="15.75" customHeight="1">
      <c r="A323" s="217" t="s">
        <v>628</v>
      </c>
      <c r="B323" s="100" t="s">
        <v>115</v>
      </c>
      <c r="C323" s="17"/>
      <c r="D323" s="17"/>
    </row>
    <row r="324" spans="1:4" ht="15.75" customHeight="1">
      <c r="A324" s="217" t="s">
        <v>628</v>
      </c>
      <c r="B324" s="100" t="s">
        <v>116</v>
      </c>
      <c r="C324" s="17"/>
      <c r="D324" s="17"/>
    </row>
    <row r="325" spans="1:4" ht="15.75" customHeight="1">
      <c r="A325" s="217" t="s">
        <v>628</v>
      </c>
      <c r="B325" s="100" t="s">
        <v>117</v>
      </c>
      <c r="C325" s="17"/>
      <c r="D325" s="17"/>
    </row>
    <row r="326" spans="1:4" ht="15.75" customHeight="1">
      <c r="A326" s="217" t="s">
        <v>628</v>
      </c>
      <c r="B326" s="100" t="s">
        <v>59</v>
      </c>
      <c r="C326" s="17">
        <v>4518887146</v>
      </c>
      <c r="D326" s="17">
        <v>3699371214</v>
      </c>
    </row>
    <row r="327" spans="1:4" ht="15.75" customHeight="1">
      <c r="A327" s="219"/>
      <c r="B327" s="45" t="s">
        <v>297</v>
      </c>
      <c r="C327" s="37">
        <v>4518887146</v>
      </c>
      <c r="D327" s="37">
        <v>3699371214</v>
      </c>
    </row>
    <row r="328" spans="1:4" ht="15.75" customHeight="1">
      <c r="A328" s="216">
        <v>4</v>
      </c>
      <c r="B328" s="64" t="s">
        <v>503</v>
      </c>
      <c r="C328" s="62" t="s">
        <v>438</v>
      </c>
      <c r="D328" s="62" t="s">
        <v>464</v>
      </c>
    </row>
    <row r="329" spans="1:4" ht="15.75" customHeight="1">
      <c r="A329" s="217" t="s">
        <v>628</v>
      </c>
      <c r="B329" s="100" t="s">
        <v>385</v>
      </c>
      <c r="C329" s="17"/>
      <c r="D329" s="17"/>
    </row>
    <row r="330" spans="1:4" ht="15.75" customHeight="1">
      <c r="A330" s="217" t="s">
        <v>628</v>
      </c>
      <c r="B330" s="100" t="s">
        <v>386</v>
      </c>
      <c r="C330" s="17">
        <v>3779018388</v>
      </c>
      <c r="D330" s="17">
        <v>3109824547</v>
      </c>
    </row>
    <row r="331" spans="1:4" ht="15.75" customHeight="1">
      <c r="A331" s="217" t="s">
        <v>628</v>
      </c>
      <c r="B331" s="100" t="s">
        <v>387</v>
      </c>
      <c r="C331" s="17">
        <v>35923458</v>
      </c>
      <c r="D331" s="17">
        <v>47188109</v>
      </c>
    </row>
    <row r="332" spans="1:4" ht="15.75" customHeight="1">
      <c r="A332" s="217" t="s">
        <v>628</v>
      </c>
      <c r="B332" s="100" t="s">
        <v>504</v>
      </c>
      <c r="C332" s="17">
        <v>12074487781</v>
      </c>
      <c r="D332" s="17">
        <v>12086748833</v>
      </c>
    </row>
    <row r="333" spans="1:4" ht="15.75" customHeight="1">
      <c r="A333" s="217" t="s">
        <v>628</v>
      </c>
      <c r="B333" s="100" t="s">
        <v>388</v>
      </c>
      <c r="C333" s="17"/>
      <c r="D333" s="17"/>
    </row>
    <row r="334" spans="1:4" ht="15.75" customHeight="1">
      <c r="A334" s="217" t="s">
        <v>628</v>
      </c>
      <c r="B334" s="100" t="s">
        <v>389</v>
      </c>
      <c r="C334" s="17">
        <v>7426466588</v>
      </c>
      <c r="D334" s="17">
        <v>2526538366</v>
      </c>
    </row>
    <row r="335" spans="1:4" ht="15.75" customHeight="1">
      <c r="A335" s="217" t="s">
        <v>628</v>
      </c>
      <c r="B335" s="100" t="s">
        <v>505</v>
      </c>
      <c r="C335" s="17"/>
      <c r="D335" s="17"/>
    </row>
    <row r="336" spans="1:4" ht="15.75" customHeight="1">
      <c r="A336" s="217" t="s">
        <v>628</v>
      </c>
      <c r="B336" s="100" t="s">
        <v>390</v>
      </c>
      <c r="C336" s="17"/>
      <c r="D336" s="17"/>
    </row>
    <row r="337" spans="1:4" ht="15.75" customHeight="1">
      <c r="A337" s="217" t="s">
        <v>628</v>
      </c>
      <c r="B337" s="100" t="s">
        <v>391</v>
      </c>
      <c r="C337" s="17"/>
      <c r="D337" s="17"/>
    </row>
    <row r="338" spans="1:4" ht="15.75" customHeight="1">
      <c r="A338" s="219"/>
      <c r="B338" s="45" t="s">
        <v>817</v>
      </c>
      <c r="C338" s="37">
        <v>23315896215</v>
      </c>
      <c r="D338" s="37">
        <v>17770299855</v>
      </c>
    </row>
    <row r="339" spans="1:4" ht="15.75" customHeight="1">
      <c r="A339" s="222">
        <v>5</v>
      </c>
      <c r="B339" s="44" t="s">
        <v>314</v>
      </c>
      <c r="C339" s="62" t="s">
        <v>438</v>
      </c>
      <c r="D339" s="62" t="s">
        <v>464</v>
      </c>
    </row>
    <row r="340" spans="1:4" ht="15.75" customHeight="1">
      <c r="A340" s="217" t="s">
        <v>628</v>
      </c>
      <c r="B340" s="223" t="s">
        <v>392</v>
      </c>
      <c r="C340" s="17">
        <v>510664500</v>
      </c>
      <c r="D340" s="17">
        <v>106531723</v>
      </c>
    </row>
    <row r="341" spans="1:4" ht="15.75" customHeight="1">
      <c r="A341" s="224" t="s">
        <v>628</v>
      </c>
      <c r="B341" s="225" t="s">
        <v>290</v>
      </c>
      <c r="C341" s="17"/>
      <c r="D341" s="17"/>
    </row>
    <row r="342" spans="1:4" ht="15.75" customHeight="1">
      <c r="A342" s="224" t="s">
        <v>628</v>
      </c>
      <c r="B342" s="225" t="s">
        <v>291</v>
      </c>
      <c r="C342" s="17"/>
      <c r="D342" s="17"/>
    </row>
    <row r="343" spans="1:4" ht="15.75" customHeight="1">
      <c r="A343" s="224" t="s">
        <v>628</v>
      </c>
      <c r="B343" s="225" t="s">
        <v>781</v>
      </c>
      <c r="C343" s="17">
        <v>1132699131</v>
      </c>
      <c r="D343" s="17">
        <v>828101946</v>
      </c>
    </row>
    <row r="344" spans="1:4" ht="15.75" customHeight="1">
      <c r="A344" s="224" t="s">
        <v>628</v>
      </c>
      <c r="B344" s="225" t="s">
        <v>610</v>
      </c>
      <c r="C344" s="17">
        <v>4132153</v>
      </c>
      <c r="D344" s="17"/>
    </row>
    <row r="345" spans="1:4" ht="15.75" customHeight="1">
      <c r="A345" s="224" t="s">
        <v>628</v>
      </c>
      <c r="B345" s="225" t="s">
        <v>478</v>
      </c>
      <c r="C345" s="17"/>
      <c r="D345" s="17"/>
    </row>
    <row r="346" spans="1:4" ht="15.75" customHeight="1">
      <c r="A346" s="219"/>
      <c r="B346" s="226" t="s">
        <v>273</v>
      </c>
      <c r="C346" s="37">
        <v>1647495784</v>
      </c>
      <c r="D346" s="37">
        <v>934633669</v>
      </c>
    </row>
    <row r="347" spans="1:4" ht="15.75" customHeight="1">
      <c r="A347" s="222">
        <v>6</v>
      </c>
      <c r="B347" s="44" t="s">
        <v>782</v>
      </c>
      <c r="C347" s="62" t="s">
        <v>438</v>
      </c>
      <c r="D347" s="62" t="s">
        <v>464</v>
      </c>
    </row>
    <row r="348" spans="1:4" ht="15.75" customHeight="1">
      <c r="A348" s="217" t="s">
        <v>628</v>
      </c>
      <c r="B348" s="223" t="s">
        <v>783</v>
      </c>
      <c r="C348" s="17"/>
      <c r="D348" s="17"/>
    </row>
    <row r="349" spans="1:4" ht="15.75" customHeight="1">
      <c r="A349" s="217"/>
      <c r="B349" s="227" t="s">
        <v>784</v>
      </c>
      <c r="C349" s="25"/>
      <c r="D349" s="25"/>
    </row>
    <row r="350" spans="1:4" ht="15.75" customHeight="1">
      <c r="A350" s="217" t="s">
        <v>628</v>
      </c>
      <c r="B350" s="223" t="s">
        <v>785</v>
      </c>
      <c r="C350" s="17"/>
      <c r="D350" s="17"/>
    </row>
    <row r="351" spans="1:4" ht="15.75" customHeight="1">
      <c r="A351" s="219"/>
      <c r="B351" s="226" t="s">
        <v>273</v>
      </c>
      <c r="C351" s="25">
        <v>0</v>
      </c>
      <c r="D351" s="25">
        <v>0</v>
      </c>
    </row>
    <row r="352" spans="1:4" ht="15.75" customHeight="1">
      <c r="A352" s="216">
        <v>7</v>
      </c>
      <c r="B352" s="64" t="s">
        <v>315</v>
      </c>
      <c r="C352" s="62" t="s">
        <v>438</v>
      </c>
      <c r="D352" s="62" t="s">
        <v>464</v>
      </c>
    </row>
    <row r="353" spans="1:4" ht="15.75" customHeight="1">
      <c r="A353" s="217" t="s">
        <v>628</v>
      </c>
      <c r="B353" s="223" t="s">
        <v>477</v>
      </c>
      <c r="C353" s="17"/>
      <c r="D353" s="17"/>
    </row>
    <row r="354" spans="1:4" ht="15.75" customHeight="1">
      <c r="A354" s="217" t="s">
        <v>628</v>
      </c>
      <c r="B354" s="223" t="s">
        <v>786</v>
      </c>
      <c r="C354" s="17"/>
      <c r="D354" s="17"/>
    </row>
    <row r="355" spans="1:4" ht="15.75" customHeight="1">
      <c r="A355" s="217" t="s">
        <v>628</v>
      </c>
      <c r="B355" s="223" t="s">
        <v>649</v>
      </c>
      <c r="C355" s="17"/>
      <c r="D355" s="17"/>
    </row>
    <row r="356" spans="1:4" ht="15.75" customHeight="1">
      <c r="A356" s="217" t="s">
        <v>628</v>
      </c>
      <c r="B356" s="223" t="s">
        <v>315</v>
      </c>
      <c r="C356" s="17">
        <v>173883827</v>
      </c>
      <c r="D356" s="17">
        <v>42701000</v>
      </c>
    </row>
    <row r="357" spans="1:4" ht="15.75" customHeight="1">
      <c r="A357" s="217" t="s">
        <v>628</v>
      </c>
      <c r="B357" s="223" t="s">
        <v>703</v>
      </c>
      <c r="C357" s="17">
        <v>-173883827</v>
      </c>
      <c r="D357" s="57">
        <v>-42701000</v>
      </c>
    </row>
    <row r="358" spans="1:4" ht="15.75" customHeight="1">
      <c r="A358" s="219"/>
      <c r="B358" s="228" t="s">
        <v>273</v>
      </c>
      <c r="C358" s="37">
        <v>0</v>
      </c>
      <c r="D358" s="37">
        <v>0</v>
      </c>
    </row>
    <row r="359" spans="1:4" ht="15.75" customHeight="1">
      <c r="A359" s="220">
        <v>8</v>
      </c>
      <c r="B359" s="229" t="s">
        <v>648</v>
      </c>
      <c r="C359" s="63"/>
      <c r="D359" s="63"/>
    </row>
    <row r="360" spans="1:4" ht="15.75" customHeight="1">
      <c r="A360" s="220">
        <v>9</v>
      </c>
      <c r="B360" s="229" t="s">
        <v>318</v>
      </c>
      <c r="C360" s="63"/>
      <c r="D360" s="63"/>
    </row>
    <row r="361" spans="1:4" ht="15.75" customHeight="1">
      <c r="A361" s="220">
        <v>10</v>
      </c>
      <c r="B361" s="229" t="s">
        <v>317</v>
      </c>
      <c r="C361" s="63"/>
      <c r="D361" s="63"/>
    </row>
    <row r="362" spans="1:4" ht="15.75" customHeight="1">
      <c r="A362" s="222">
        <v>11</v>
      </c>
      <c r="B362" s="230" t="s">
        <v>650</v>
      </c>
      <c r="C362" s="62" t="s">
        <v>438</v>
      </c>
      <c r="D362" s="62" t="s">
        <v>464</v>
      </c>
    </row>
    <row r="363" spans="1:4" ht="15.75" customHeight="1">
      <c r="A363" s="217" t="s">
        <v>628</v>
      </c>
      <c r="B363" s="231" t="s">
        <v>651</v>
      </c>
      <c r="C363" s="17">
        <v>1235878353</v>
      </c>
      <c r="D363" s="17">
        <v>1208166762</v>
      </c>
    </row>
    <row r="364" spans="1:4" ht="15.75" customHeight="1">
      <c r="A364" s="217"/>
      <c r="B364" s="231" t="s">
        <v>652</v>
      </c>
      <c r="C364" s="17"/>
      <c r="D364" s="17"/>
    </row>
    <row r="365" spans="1:4" ht="15.75" customHeight="1">
      <c r="A365" s="217"/>
      <c r="B365" s="231" t="s">
        <v>653</v>
      </c>
      <c r="C365" s="17"/>
      <c r="D365" s="17"/>
    </row>
    <row r="366" spans="1:4" ht="15.75" customHeight="1">
      <c r="A366" s="219"/>
      <c r="B366" s="232" t="s">
        <v>653</v>
      </c>
      <c r="C366" s="37"/>
      <c r="D366" s="37"/>
    </row>
    <row r="367" spans="1:4" ht="15.75" customHeight="1">
      <c r="A367" s="233">
        <v>12</v>
      </c>
      <c r="B367" s="234" t="s">
        <v>316</v>
      </c>
      <c r="C367" s="29"/>
      <c r="D367" s="29"/>
    </row>
    <row r="368" spans="1:4" ht="15.75" customHeight="1">
      <c r="A368" s="220">
        <v>13</v>
      </c>
      <c r="B368" s="229" t="s">
        <v>321</v>
      </c>
      <c r="C368" s="62" t="s">
        <v>438</v>
      </c>
      <c r="D368" s="62" t="s">
        <v>464</v>
      </c>
    </row>
    <row r="369" spans="1:4" ht="15.75" customHeight="1">
      <c r="A369" s="216">
        <v>14</v>
      </c>
      <c r="B369" s="235" t="s">
        <v>762</v>
      </c>
      <c r="C369" s="62" t="s">
        <v>438</v>
      </c>
      <c r="D369" s="62" t="s">
        <v>464</v>
      </c>
    </row>
    <row r="370" spans="1:4" ht="15.75" customHeight="1">
      <c r="A370" s="236" t="s">
        <v>628</v>
      </c>
      <c r="B370" s="231" t="s">
        <v>469</v>
      </c>
      <c r="C370" s="17"/>
      <c r="D370" s="17"/>
    </row>
    <row r="371" spans="1:4" ht="15.75" customHeight="1">
      <c r="A371" s="236" t="s">
        <v>628</v>
      </c>
      <c r="B371" s="231" t="s">
        <v>470</v>
      </c>
      <c r="C371" s="17"/>
      <c r="D371" s="17"/>
    </row>
    <row r="372" spans="1:4" ht="15.75" customHeight="1">
      <c r="A372" s="236" t="s">
        <v>628</v>
      </c>
      <c r="B372" s="231" t="s">
        <v>471</v>
      </c>
      <c r="C372" s="17"/>
      <c r="D372" s="17"/>
    </row>
    <row r="373" spans="1:4" ht="15.75" customHeight="1">
      <c r="A373" s="236" t="s">
        <v>628</v>
      </c>
      <c r="B373" s="231" t="s">
        <v>472</v>
      </c>
      <c r="C373" s="17"/>
      <c r="D373" s="17"/>
    </row>
    <row r="374" spans="1:4" ht="15.75" customHeight="1">
      <c r="A374" s="236"/>
      <c r="B374" s="231" t="s">
        <v>473</v>
      </c>
      <c r="C374" s="17"/>
      <c r="D374" s="17"/>
    </row>
    <row r="375" spans="1:4" ht="15.75" customHeight="1">
      <c r="A375" s="237" t="s">
        <v>628</v>
      </c>
      <c r="B375" s="231" t="s">
        <v>762</v>
      </c>
      <c r="C375" s="17">
        <v>7060248150</v>
      </c>
      <c r="D375" s="17">
        <v>8009050065</v>
      </c>
    </row>
    <row r="376" spans="1:4" ht="15.75" customHeight="1">
      <c r="A376" s="238"/>
      <c r="B376" s="239" t="s">
        <v>273</v>
      </c>
      <c r="C376" s="25">
        <v>7060248150</v>
      </c>
      <c r="D376" s="25">
        <v>8009050065</v>
      </c>
    </row>
    <row r="377" spans="1:4" ht="15.75" customHeight="1">
      <c r="A377" s="216">
        <v>15</v>
      </c>
      <c r="B377" s="44" t="s">
        <v>519</v>
      </c>
      <c r="C377" s="62" t="s">
        <v>438</v>
      </c>
      <c r="D377" s="62" t="s">
        <v>464</v>
      </c>
    </row>
    <row r="378" spans="1:4" ht="15.75" customHeight="1">
      <c r="A378" s="217" t="s">
        <v>628</v>
      </c>
      <c r="B378" s="100" t="s">
        <v>111</v>
      </c>
      <c r="C378" s="17">
        <v>0</v>
      </c>
      <c r="D378" s="17">
        <v>3000000000</v>
      </c>
    </row>
    <row r="379" spans="1:4" ht="15.75" customHeight="1">
      <c r="A379" s="217" t="s">
        <v>628</v>
      </c>
      <c r="B379" s="100" t="s">
        <v>112</v>
      </c>
      <c r="C379" s="17"/>
      <c r="D379" s="17">
        <v>0</v>
      </c>
    </row>
    <row r="380" spans="1:4" ht="15.75" customHeight="1">
      <c r="A380" s="219" t="s">
        <v>628</v>
      </c>
      <c r="B380" s="226" t="s">
        <v>273</v>
      </c>
      <c r="C380" s="25">
        <v>0</v>
      </c>
      <c r="D380" s="25">
        <v>3000000000</v>
      </c>
    </row>
    <row r="381" spans="1:4" ht="15.75" customHeight="1">
      <c r="A381" s="216">
        <v>16</v>
      </c>
      <c r="B381" s="64" t="s">
        <v>818</v>
      </c>
      <c r="C381" s="62" t="s">
        <v>438</v>
      </c>
      <c r="D381" s="62" t="s">
        <v>464</v>
      </c>
    </row>
    <row r="382" spans="1:4" ht="15.75" customHeight="1">
      <c r="A382" s="217" t="s">
        <v>628</v>
      </c>
      <c r="B382" s="100" t="s">
        <v>667</v>
      </c>
      <c r="C382" s="17">
        <v>282110313</v>
      </c>
      <c r="D382" s="17">
        <v>893008958</v>
      </c>
    </row>
    <row r="383" spans="1:4" ht="15.75" customHeight="1">
      <c r="A383" s="217" t="s">
        <v>628</v>
      </c>
      <c r="B383" s="100" t="s">
        <v>668</v>
      </c>
      <c r="C383" s="17"/>
      <c r="D383" s="17"/>
    </row>
    <row r="384" spans="1:4" ht="15.75" customHeight="1">
      <c r="A384" s="217" t="s">
        <v>628</v>
      </c>
      <c r="B384" s="100" t="s">
        <v>669</v>
      </c>
      <c r="C384" s="17"/>
      <c r="D384" s="17"/>
    </row>
    <row r="385" spans="1:4" ht="15.75" customHeight="1">
      <c r="A385" s="217" t="s">
        <v>628</v>
      </c>
      <c r="B385" s="100" t="s">
        <v>819</v>
      </c>
      <c r="C385" s="17"/>
      <c r="D385" s="17"/>
    </row>
    <row r="386" spans="1:4" ht="15.75" customHeight="1">
      <c r="A386" s="217" t="s">
        <v>628</v>
      </c>
      <c r="B386" s="240" t="s">
        <v>474</v>
      </c>
      <c r="C386" s="17">
        <v>0</v>
      </c>
      <c r="D386" s="17">
        <v>54261033</v>
      </c>
    </row>
    <row r="387" spans="1:4" ht="15.75" customHeight="1">
      <c r="A387" s="217" t="s">
        <v>628</v>
      </c>
      <c r="B387" s="240" t="s">
        <v>673</v>
      </c>
      <c r="C387" s="17"/>
      <c r="D387" s="17"/>
    </row>
    <row r="388" spans="1:4" ht="15.75" customHeight="1">
      <c r="A388" s="217" t="s">
        <v>628</v>
      </c>
      <c r="B388" s="240" t="s">
        <v>475</v>
      </c>
      <c r="C388" s="17">
        <v>99666000</v>
      </c>
      <c r="D388" s="17"/>
    </row>
    <row r="389" spans="1:4" ht="15.75" customHeight="1">
      <c r="A389" s="217" t="s">
        <v>628</v>
      </c>
      <c r="B389" s="240" t="s">
        <v>478</v>
      </c>
      <c r="C389" s="17"/>
      <c r="D389" s="17"/>
    </row>
    <row r="390" spans="1:4" ht="15.75" customHeight="1">
      <c r="A390" s="217" t="s">
        <v>628</v>
      </c>
      <c r="B390" s="240" t="s">
        <v>476</v>
      </c>
      <c r="C390" s="17"/>
      <c r="D390" s="17"/>
    </row>
    <row r="391" spans="1:4" ht="15.75" customHeight="1">
      <c r="A391" s="219"/>
      <c r="B391" s="226" t="s">
        <v>273</v>
      </c>
      <c r="C391" s="29">
        <v>381776313</v>
      </c>
      <c r="D391" s="29">
        <v>947269991</v>
      </c>
    </row>
    <row r="392" spans="1:4" ht="15.75" customHeight="1">
      <c r="A392" s="216">
        <v>17</v>
      </c>
      <c r="B392" s="64" t="s">
        <v>145</v>
      </c>
      <c r="C392" s="62" t="s">
        <v>438</v>
      </c>
      <c r="D392" s="62" t="s">
        <v>464</v>
      </c>
    </row>
    <row r="393" spans="1:4" ht="15.75" customHeight="1">
      <c r="A393" s="217" t="s">
        <v>628</v>
      </c>
      <c r="B393" s="100" t="s">
        <v>808</v>
      </c>
      <c r="C393" s="17"/>
      <c r="D393" s="17"/>
    </row>
    <row r="394" spans="1:4" ht="15.75" customHeight="1">
      <c r="A394" s="217" t="s">
        <v>628</v>
      </c>
      <c r="B394" s="100" t="s">
        <v>809</v>
      </c>
      <c r="C394" s="17"/>
      <c r="D394" s="17"/>
    </row>
    <row r="395" spans="1:4" ht="15.75" customHeight="1">
      <c r="A395" s="217" t="s">
        <v>628</v>
      </c>
      <c r="B395" s="100" t="s">
        <v>810</v>
      </c>
      <c r="C395" s="17"/>
      <c r="D395" s="17"/>
    </row>
    <row r="396" spans="1:4" ht="15.75" customHeight="1">
      <c r="A396" s="224"/>
      <c r="B396" s="100" t="s">
        <v>622</v>
      </c>
      <c r="C396" s="17">
        <v>522443568</v>
      </c>
      <c r="D396" s="17">
        <v>182444282</v>
      </c>
    </row>
    <row r="397" spans="1:4" ht="15.75" customHeight="1">
      <c r="A397" s="219"/>
      <c r="B397" s="45" t="s">
        <v>297</v>
      </c>
      <c r="C397" s="37">
        <v>522443568</v>
      </c>
      <c r="D397" s="37">
        <v>182444282</v>
      </c>
    </row>
    <row r="398" spans="1:4" ht="15.75" customHeight="1">
      <c r="A398" s="216">
        <v>18</v>
      </c>
      <c r="B398" s="64" t="s">
        <v>270</v>
      </c>
      <c r="C398" s="62" t="s">
        <v>438</v>
      </c>
      <c r="D398" s="62" t="s">
        <v>464</v>
      </c>
    </row>
    <row r="399" spans="1:4" ht="15.75" customHeight="1">
      <c r="A399" s="217" t="s">
        <v>628</v>
      </c>
      <c r="B399" s="100" t="s">
        <v>594</v>
      </c>
      <c r="C399" s="17"/>
      <c r="D399" s="17"/>
    </row>
    <row r="400" spans="1:4" ht="15.75" customHeight="1">
      <c r="A400" s="217" t="s">
        <v>628</v>
      </c>
      <c r="B400" s="100" t="s">
        <v>195</v>
      </c>
      <c r="C400" s="17">
        <v>250933851</v>
      </c>
      <c r="D400" s="17">
        <v>811332208</v>
      </c>
    </row>
    <row r="401" spans="1:4" ht="15.75" customHeight="1">
      <c r="A401" s="217" t="s">
        <v>628</v>
      </c>
      <c r="B401" s="100" t="s">
        <v>271</v>
      </c>
      <c r="C401" s="17">
        <v>77568100</v>
      </c>
      <c r="D401" s="17"/>
    </row>
    <row r="402" spans="1:4" ht="15.75" customHeight="1">
      <c r="A402" s="217" t="s">
        <v>628</v>
      </c>
      <c r="B402" s="100" t="s">
        <v>821</v>
      </c>
      <c r="C402" s="17">
        <v>19632609</v>
      </c>
      <c r="D402" s="17">
        <v>6345596</v>
      </c>
    </row>
    <row r="403" spans="1:4" ht="15.75" customHeight="1">
      <c r="A403" s="217" t="s">
        <v>628</v>
      </c>
      <c r="B403" s="100" t="s">
        <v>718</v>
      </c>
      <c r="C403" s="17">
        <v>13853111</v>
      </c>
      <c r="D403" s="17">
        <v>2765962</v>
      </c>
    </row>
    <row r="404" spans="1:4" ht="15.75" customHeight="1">
      <c r="A404" s="217" t="s">
        <v>628</v>
      </c>
      <c r="B404" s="241" t="s">
        <v>595</v>
      </c>
      <c r="C404" s="17"/>
      <c r="D404" s="17"/>
    </row>
    <row r="405" spans="1:4" ht="15.75" customHeight="1">
      <c r="A405" s="217" t="s">
        <v>628</v>
      </c>
      <c r="B405" s="241" t="s">
        <v>596</v>
      </c>
      <c r="C405" s="17"/>
      <c r="D405" s="17"/>
    </row>
    <row r="406" spans="1:4" ht="15.75" customHeight="1">
      <c r="A406" s="217" t="s">
        <v>628</v>
      </c>
      <c r="B406" s="241" t="s">
        <v>270</v>
      </c>
      <c r="C406" s="17">
        <v>945470284</v>
      </c>
      <c r="D406" s="17">
        <v>411749054</v>
      </c>
    </row>
    <row r="407" spans="1:4" ht="15.75" customHeight="1">
      <c r="A407" s="219"/>
      <c r="B407" s="45" t="s">
        <v>297</v>
      </c>
      <c r="C407" s="37">
        <v>1307457955</v>
      </c>
      <c r="D407" s="37">
        <v>1232192820</v>
      </c>
    </row>
    <row r="408" spans="1:4" ht="15.75" customHeight="1">
      <c r="A408" s="222">
        <v>19</v>
      </c>
      <c r="B408" s="46" t="s">
        <v>714</v>
      </c>
      <c r="C408" s="62" t="s">
        <v>438</v>
      </c>
      <c r="D408" s="62" t="s">
        <v>464</v>
      </c>
    </row>
    <row r="409" spans="1:4" ht="15.75" customHeight="1">
      <c r="A409" s="217"/>
      <c r="B409" s="100" t="s">
        <v>715</v>
      </c>
      <c r="C409" s="25"/>
      <c r="D409" s="25"/>
    </row>
    <row r="410" spans="1:4" ht="15.75" customHeight="1">
      <c r="A410" s="217"/>
      <c r="B410" s="242" t="s">
        <v>597</v>
      </c>
      <c r="C410" s="25"/>
      <c r="D410" s="25"/>
    </row>
    <row r="411" spans="1:4" ht="15.75" customHeight="1">
      <c r="A411" s="217"/>
      <c r="B411" s="100" t="s">
        <v>716</v>
      </c>
      <c r="C411" s="25"/>
      <c r="D411" s="25"/>
    </row>
    <row r="412" spans="1:4" ht="15.75" customHeight="1">
      <c r="A412" s="219"/>
      <c r="B412" s="45" t="s">
        <v>297</v>
      </c>
      <c r="C412" s="37">
        <v>0</v>
      </c>
      <c r="D412" s="37">
        <v>0</v>
      </c>
    </row>
    <row r="413" spans="1:4" ht="15.75" customHeight="1">
      <c r="A413" s="222">
        <v>20</v>
      </c>
      <c r="B413" s="46" t="s">
        <v>520</v>
      </c>
      <c r="C413" s="62" t="s">
        <v>438</v>
      </c>
      <c r="D413" s="62" t="s">
        <v>464</v>
      </c>
    </row>
    <row r="414" spans="1:4" ht="15.75" customHeight="1">
      <c r="A414" s="236" t="s">
        <v>598</v>
      </c>
      <c r="B414" s="100" t="s">
        <v>717</v>
      </c>
      <c r="C414" s="25">
        <v>0</v>
      </c>
      <c r="D414" s="25">
        <v>0</v>
      </c>
    </row>
    <row r="415" spans="1:4" ht="15.75" customHeight="1">
      <c r="A415" s="217" t="s">
        <v>628</v>
      </c>
      <c r="B415" s="100" t="s">
        <v>599</v>
      </c>
      <c r="C415" s="17"/>
      <c r="D415" s="17"/>
    </row>
    <row r="416" spans="1:4" ht="15.75" customHeight="1">
      <c r="A416" s="217" t="s">
        <v>628</v>
      </c>
      <c r="B416" s="100" t="s">
        <v>600</v>
      </c>
      <c r="C416" s="17"/>
      <c r="D416" s="17"/>
    </row>
    <row r="417" spans="1:4" ht="15.75" customHeight="1">
      <c r="A417" s="217" t="s">
        <v>628</v>
      </c>
      <c r="B417" s="100" t="s">
        <v>601</v>
      </c>
      <c r="C417" s="17"/>
      <c r="D417" s="17"/>
    </row>
    <row r="418" spans="1:4" ht="15.75" customHeight="1">
      <c r="A418" s="236" t="s">
        <v>602</v>
      </c>
      <c r="B418" s="100" t="s">
        <v>144</v>
      </c>
      <c r="C418" s="17"/>
      <c r="D418" s="17"/>
    </row>
    <row r="419" spans="1:4" ht="15.75" customHeight="1">
      <c r="A419" s="217" t="s">
        <v>628</v>
      </c>
      <c r="B419" s="100" t="s">
        <v>603</v>
      </c>
      <c r="C419" s="17"/>
      <c r="D419" s="17"/>
    </row>
    <row r="420" spans="1:4" ht="15.75" customHeight="1">
      <c r="A420" s="217" t="s">
        <v>628</v>
      </c>
      <c r="B420" s="100" t="s">
        <v>604</v>
      </c>
      <c r="C420" s="17"/>
      <c r="D420" s="17"/>
    </row>
    <row r="421" spans="1:4" ht="15.75" customHeight="1">
      <c r="A421" s="219"/>
      <c r="B421" s="45" t="s">
        <v>297</v>
      </c>
      <c r="C421" s="37">
        <v>0</v>
      </c>
      <c r="D421" s="37">
        <v>0</v>
      </c>
    </row>
    <row r="422" spans="1:4" ht="15.75" customHeight="1">
      <c r="A422" s="222">
        <v>21</v>
      </c>
      <c r="B422" s="44" t="s">
        <v>674</v>
      </c>
      <c r="C422" s="62" t="s">
        <v>438</v>
      </c>
      <c r="D422" s="62" t="s">
        <v>464</v>
      </c>
    </row>
    <row r="423" spans="1:4" ht="15.75" customHeight="1">
      <c r="A423" s="236" t="s">
        <v>598</v>
      </c>
      <c r="B423" s="100" t="s">
        <v>769</v>
      </c>
      <c r="C423" s="17"/>
      <c r="D423" s="17"/>
    </row>
    <row r="424" spans="1:4" ht="15.75" customHeight="1">
      <c r="A424" s="217" t="s">
        <v>628</v>
      </c>
      <c r="B424" s="100" t="s">
        <v>722</v>
      </c>
      <c r="D424" s="17"/>
    </row>
    <row r="425" spans="1:4" ht="15.75" customHeight="1">
      <c r="A425" s="217"/>
      <c r="B425" s="100" t="s">
        <v>723</v>
      </c>
      <c r="C425" s="17"/>
      <c r="D425" s="17"/>
    </row>
    <row r="426" spans="1:4" ht="15.75" customHeight="1">
      <c r="A426" s="217" t="s">
        <v>628</v>
      </c>
      <c r="B426" s="100" t="s">
        <v>724</v>
      </c>
      <c r="C426" s="17"/>
      <c r="D426" s="17"/>
    </row>
    <row r="427" spans="1:4" ht="15.75" customHeight="1">
      <c r="A427" s="217" t="s">
        <v>628</v>
      </c>
      <c r="B427" s="100" t="s">
        <v>758</v>
      </c>
      <c r="C427" s="17"/>
      <c r="D427" s="17"/>
    </row>
    <row r="428" spans="1:4" ht="15.75" customHeight="1">
      <c r="A428" s="217" t="s">
        <v>628</v>
      </c>
      <c r="B428" s="100" t="s">
        <v>540</v>
      </c>
      <c r="C428" s="17">
        <v>211685350</v>
      </c>
      <c r="D428" s="17">
        <v>240551533</v>
      </c>
    </row>
    <row r="429" spans="1:4" ht="15.75" customHeight="1">
      <c r="A429" s="219"/>
      <c r="B429" s="243" t="s">
        <v>541</v>
      </c>
      <c r="C429" s="38"/>
      <c r="D429" s="38"/>
    </row>
    <row r="430" spans="1:4" ht="15.75" customHeight="1">
      <c r="A430" s="244"/>
      <c r="B430" s="44" t="s">
        <v>769</v>
      </c>
      <c r="C430" s="62" t="s">
        <v>438</v>
      </c>
      <c r="D430" s="62" t="s">
        <v>464</v>
      </c>
    </row>
    <row r="431" spans="1:4" ht="15.75" customHeight="1">
      <c r="A431" s="236" t="s">
        <v>602</v>
      </c>
      <c r="B431" s="100" t="s">
        <v>521</v>
      </c>
      <c r="C431" s="17"/>
      <c r="D431" s="17"/>
    </row>
    <row r="432" spans="1:4" ht="15.75" customHeight="1">
      <c r="A432" s="217" t="s">
        <v>628</v>
      </c>
      <c r="B432" s="100" t="s">
        <v>65</v>
      </c>
      <c r="C432" s="17"/>
      <c r="D432" s="17"/>
    </row>
    <row r="433" spans="1:4" ht="15.75" customHeight="1">
      <c r="A433" s="236"/>
      <c r="B433" s="100" t="s">
        <v>725</v>
      </c>
      <c r="C433" s="17"/>
      <c r="D433" s="17"/>
    </row>
    <row r="434" spans="1:4" ht="15.75" customHeight="1">
      <c r="A434" s="217" t="s">
        <v>628</v>
      </c>
      <c r="B434" s="100" t="s">
        <v>726</v>
      </c>
      <c r="C434" s="17"/>
      <c r="D434" s="17"/>
    </row>
    <row r="435" spans="1:4" ht="15.75" customHeight="1">
      <c r="A435" s="217" t="s">
        <v>628</v>
      </c>
      <c r="B435" s="176" t="s">
        <v>66</v>
      </c>
      <c r="C435" s="17"/>
      <c r="D435" s="38"/>
    </row>
    <row r="436" spans="1:4" ht="15.75" customHeight="1">
      <c r="A436" s="222">
        <v>22</v>
      </c>
      <c r="B436" s="44" t="s">
        <v>67</v>
      </c>
      <c r="C436" s="62" t="s">
        <v>438</v>
      </c>
      <c r="D436" s="62" t="s">
        <v>464</v>
      </c>
    </row>
    <row r="437" spans="1:4" ht="15.75" customHeight="1">
      <c r="A437" s="22" t="s">
        <v>598</v>
      </c>
      <c r="B437" s="56" t="s">
        <v>68</v>
      </c>
      <c r="C437" s="17"/>
      <c r="D437" s="17"/>
    </row>
    <row r="438" spans="1:4" ht="15.75" customHeight="1">
      <c r="A438" s="22" t="s">
        <v>602</v>
      </c>
      <c r="B438" s="100" t="s">
        <v>69</v>
      </c>
      <c r="C438" s="17"/>
      <c r="D438" s="17"/>
    </row>
    <row r="439" spans="1:4" ht="15.75" customHeight="1">
      <c r="A439" s="224" t="s">
        <v>628</v>
      </c>
      <c r="B439" s="241" t="s">
        <v>70</v>
      </c>
      <c r="C439" s="17">
        <v>28396800000</v>
      </c>
      <c r="D439" s="17">
        <v>28396800000</v>
      </c>
    </row>
    <row r="440" spans="1:4" ht="15.75" customHeight="1">
      <c r="A440" s="217" t="s">
        <v>628</v>
      </c>
      <c r="B440" s="100" t="s">
        <v>71</v>
      </c>
      <c r="C440" s="17">
        <v>27283200000</v>
      </c>
      <c r="D440" s="17">
        <v>27283200000</v>
      </c>
    </row>
    <row r="441" spans="1:4" ht="15.75" customHeight="1">
      <c r="A441" s="217"/>
      <c r="B441" s="22" t="s">
        <v>297</v>
      </c>
      <c r="C441" s="25">
        <v>55680000000</v>
      </c>
      <c r="D441" s="25">
        <v>55680000000</v>
      </c>
    </row>
    <row r="442" spans="1:4" ht="15.75" customHeight="1">
      <c r="A442" s="217"/>
      <c r="B442" s="15" t="s">
        <v>72</v>
      </c>
      <c r="C442" s="25"/>
      <c r="D442" s="25"/>
    </row>
    <row r="443" spans="1:4" ht="15.75" customHeight="1">
      <c r="A443" s="217"/>
      <c r="B443" s="15" t="s">
        <v>73</v>
      </c>
      <c r="C443" s="25"/>
      <c r="D443" s="25"/>
    </row>
    <row r="444" spans="1:4" ht="15.75" customHeight="1">
      <c r="A444" s="245" t="s">
        <v>74</v>
      </c>
      <c r="B444" s="58" t="s">
        <v>75</v>
      </c>
      <c r="C444" s="97" t="s">
        <v>802</v>
      </c>
      <c r="D444" s="97" t="s">
        <v>752</v>
      </c>
    </row>
    <row r="445" spans="1:4" ht="15.75" customHeight="1">
      <c r="A445" s="217" t="s">
        <v>628</v>
      </c>
      <c r="B445" s="100" t="s">
        <v>522</v>
      </c>
      <c r="C445" s="17"/>
      <c r="D445" s="17"/>
    </row>
    <row r="446" spans="1:4" ht="15.75" customHeight="1">
      <c r="A446" s="217" t="s">
        <v>625</v>
      </c>
      <c r="B446" s="100" t="s">
        <v>76</v>
      </c>
      <c r="C446" s="17">
        <v>55680000000</v>
      </c>
      <c r="D446" s="17">
        <v>55680000000</v>
      </c>
    </row>
    <row r="447" spans="1:4" ht="15.75" customHeight="1">
      <c r="A447" s="217" t="s">
        <v>625</v>
      </c>
      <c r="B447" s="100" t="s">
        <v>624</v>
      </c>
      <c r="C447" s="17"/>
      <c r="D447" s="17"/>
    </row>
    <row r="448" spans="1:4" ht="15.75" customHeight="1">
      <c r="A448" s="217" t="s">
        <v>625</v>
      </c>
      <c r="B448" s="15" t="s">
        <v>626</v>
      </c>
      <c r="C448" s="17"/>
      <c r="D448" s="17"/>
    </row>
    <row r="449" spans="1:4" ht="15.75" customHeight="1">
      <c r="A449" s="217" t="s">
        <v>625</v>
      </c>
      <c r="B449" s="100" t="s">
        <v>627</v>
      </c>
      <c r="C449" s="17">
        <v>55680000000</v>
      </c>
      <c r="D449" s="17">
        <v>55680000000</v>
      </c>
    </row>
    <row r="450" spans="1:4" ht="15.75" customHeight="1">
      <c r="A450" s="217" t="s">
        <v>628</v>
      </c>
      <c r="B450" s="15" t="s">
        <v>371</v>
      </c>
      <c r="C450" s="17"/>
      <c r="D450" s="17"/>
    </row>
    <row r="451" spans="1:4" ht="15.75" customHeight="1">
      <c r="A451" s="217" t="s">
        <v>628</v>
      </c>
      <c r="B451" s="15" t="s">
        <v>452</v>
      </c>
      <c r="C451" s="17"/>
      <c r="D451" s="17"/>
    </row>
    <row r="452" spans="1:4" ht="15.75" customHeight="1">
      <c r="A452" s="245" t="s">
        <v>372</v>
      </c>
      <c r="B452" s="58" t="s">
        <v>463</v>
      </c>
      <c r="C452" s="17"/>
      <c r="D452" s="17"/>
    </row>
    <row r="453" spans="1:4" ht="15.75" customHeight="1">
      <c r="A453" s="217" t="s">
        <v>628</v>
      </c>
      <c r="B453" s="100" t="s">
        <v>379</v>
      </c>
      <c r="C453" s="59"/>
      <c r="D453" s="59"/>
    </row>
    <row r="454" spans="1:4" ht="15.75" customHeight="1">
      <c r="A454" s="217" t="s">
        <v>625</v>
      </c>
      <c r="B454" s="218" t="s">
        <v>380</v>
      </c>
      <c r="C454" s="17"/>
      <c r="D454" s="17"/>
    </row>
    <row r="455" spans="1:4" ht="15.75" customHeight="1">
      <c r="A455" s="217" t="s">
        <v>625</v>
      </c>
      <c r="B455" s="100" t="s">
        <v>381</v>
      </c>
      <c r="C455" s="17"/>
      <c r="D455" s="17"/>
    </row>
    <row r="456" spans="1:4" ht="15.75" customHeight="1">
      <c r="A456" s="217" t="s">
        <v>628</v>
      </c>
      <c r="B456" s="100" t="s">
        <v>382</v>
      </c>
      <c r="C456" s="17"/>
      <c r="D456" s="17"/>
    </row>
    <row r="457" spans="1:4" ht="15.75" customHeight="1">
      <c r="A457" s="22" t="s">
        <v>383</v>
      </c>
      <c r="B457" s="56" t="s">
        <v>384</v>
      </c>
      <c r="C457" s="97" t="s">
        <v>438</v>
      </c>
      <c r="D457" s="97" t="s">
        <v>464</v>
      </c>
    </row>
    <row r="458" spans="1:4" ht="15.75" customHeight="1">
      <c r="A458" s="217" t="s">
        <v>628</v>
      </c>
      <c r="B458" s="100" t="s">
        <v>303</v>
      </c>
      <c r="C458" s="17">
        <v>5568000</v>
      </c>
      <c r="D458" s="17">
        <v>5568000</v>
      </c>
    </row>
    <row r="459" spans="1:4" ht="15.75" customHeight="1">
      <c r="A459" s="217" t="s">
        <v>628</v>
      </c>
      <c r="B459" s="100" t="s">
        <v>304</v>
      </c>
      <c r="C459" s="17">
        <v>5568000</v>
      </c>
      <c r="D459" s="17">
        <v>5568000</v>
      </c>
    </row>
    <row r="460" spans="1:4" ht="15.75" customHeight="1">
      <c r="A460" s="217" t="s">
        <v>625</v>
      </c>
      <c r="B460" s="100" t="s">
        <v>305</v>
      </c>
      <c r="C460" s="17">
        <v>5568000</v>
      </c>
      <c r="D460" s="17">
        <v>5568000</v>
      </c>
    </row>
    <row r="461" spans="1:4" ht="15.75" customHeight="1">
      <c r="A461" s="217" t="s">
        <v>625</v>
      </c>
      <c r="B461" s="100" t="s">
        <v>308</v>
      </c>
      <c r="C461" s="17"/>
      <c r="D461" s="17"/>
    </row>
    <row r="462" spans="1:4" ht="15.75" customHeight="1">
      <c r="A462" s="217" t="s">
        <v>628</v>
      </c>
      <c r="B462" s="100" t="s">
        <v>309</v>
      </c>
      <c r="C462" s="17"/>
      <c r="D462" s="17"/>
    </row>
    <row r="463" spans="1:4" ht="15.75" customHeight="1">
      <c r="A463" s="217" t="s">
        <v>625</v>
      </c>
      <c r="B463" s="100" t="s">
        <v>305</v>
      </c>
      <c r="C463" s="17"/>
      <c r="D463" s="17"/>
    </row>
    <row r="464" spans="1:4" ht="15.75" customHeight="1">
      <c r="A464" s="217" t="s">
        <v>625</v>
      </c>
      <c r="B464" s="100" t="s">
        <v>308</v>
      </c>
      <c r="C464" s="17"/>
      <c r="D464" s="17"/>
    </row>
    <row r="465" spans="1:4" ht="15.75" customHeight="1">
      <c r="A465" s="217" t="s">
        <v>628</v>
      </c>
      <c r="B465" s="100" t="s">
        <v>310</v>
      </c>
      <c r="C465" s="17">
        <v>5568000</v>
      </c>
      <c r="D465" s="17">
        <v>5568000</v>
      </c>
    </row>
    <row r="466" spans="1:4" ht="15.75" customHeight="1">
      <c r="A466" s="217" t="s">
        <v>625</v>
      </c>
      <c r="B466" s="100" t="s">
        <v>305</v>
      </c>
      <c r="C466" s="17">
        <v>5568000</v>
      </c>
      <c r="D466" s="17">
        <v>5568000</v>
      </c>
    </row>
    <row r="467" spans="1:4" ht="15.75" customHeight="1">
      <c r="A467" s="217" t="s">
        <v>625</v>
      </c>
      <c r="B467" s="100" t="s">
        <v>308</v>
      </c>
      <c r="C467" s="17"/>
      <c r="D467" s="17"/>
    </row>
    <row r="468" spans="1:4" ht="15.75" customHeight="1">
      <c r="A468" s="217" t="s">
        <v>311</v>
      </c>
      <c r="B468" s="100" t="s">
        <v>453</v>
      </c>
      <c r="C468" s="17">
        <v>10000</v>
      </c>
      <c r="D468" s="17">
        <v>10000</v>
      </c>
    </row>
    <row r="469" spans="1:4" ht="15.75" customHeight="1">
      <c r="A469" s="22" t="s">
        <v>312</v>
      </c>
      <c r="B469" s="56" t="s">
        <v>313</v>
      </c>
      <c r="C469" s="17"/>
      <c r="D469" s="17"/>
    </row>
    <row r="470" spans="1:4" ht="15.75" customHeight="1">
      <c r="A470" s="217" t="s">
        <v>628</v>
      </c>
      <c r="B470" s="100" t="s">
        <v>776</v>
      </c>
      <c r="C470" s="17">
        <v>15013122301</v>
      </c>
      <c r="D470" s="17">
        <v>15013122301</v>
      </c>
    </row>
    <row r="471" spans="1:4" ht="15.75" customHeight="1">
      <c r="A471" s="217" t="s">
        <v>628</v>
      </c>
      <c r="B471" s="100" t="s">
        <v>777</v>
      </c>
      <c r="C471" s="17">
        <v>3684066865</v>
      </c>
      <c r="D471" s="17">
        <v>3684066865</v>
      </c>
    </row>
    <row r="472" spans="1:4" ht="15.75" customHeight="1">
      <c r="A472" s="217" t="s">
        <v>628</v>
      </c>
      <c r="B472" s="100" t="s">
        <v>524</v>
      </c>
      <c r="C472" s="17"/>
      <c r="D472" s="17"/>
    </row>
    <row r="473" spans="1:4" ht="15.75" customHeight="1">
      <c r="A473" s="217" t="s">
        <v>311</v>
      </c>
      <c r="B473" s="100" t="s">
        <v>728</v>
      </c>
      <c r="C473" s="17"/>
      <c r="D473" s="17"/>
    </row>
    <row r="474" spans="1:4" ht="15.75" customHeight="1">
      <c r="A474" s="22" t="s">
        <v>729</v>
      </c>
      <c r="B474" s="104" t="s">
        <v>730</v>
      </c>
      <c r="C474" s="25"/>
      <c r="D474" s="25"/>
    </row>
    <row r="475" spans="1:4" ht="15.75" customHeight="1">
      <c r="A475" s="217"/>
      <c r="B475" s="104" t="s">
        <v>244</v>
      </c>
      <c r="C475" s="17"/>
      <c r="D475" s="17"/>
    </row>
    <row r="476" spans="1:4" ht="15.75" customHeight="1">
      <c r="A476" s="219"/>
      <c r="B476" s="246"/>
      <c r="C476" s="38"/>
      <c r="D476" s="38"/>
    </row>
    <row r="477" spans="1:4" ht="15.75" customHeight="1">
      <c r="A477" s="22">
        <v>23</v>
      </c>
      <c r="B477" s="44" t="s">
        <v>525</v>
      </c>
      <c r="C477" s="62" t="s">
        <v>438</v>
      </c>
      <c r="D477" s="62" t="s">
        <v>464</v>
      </c>
    </row>
    <row r="478" spans="1:4" ht="15.75" customHeight="1">
      <c r="A478" s="217" t="s">
        <v>628</v>
      </c>
      <c r="B478" s="223" t="s">
        <v>245</v>
      </c>
      <c r="C478" s="17"/>
      <c r="D478" s="17"/>
    </row>
    <row r="479" spans="1:4" ht="15.75" customHeight="1">
      <c r="A479" s="217" t="s">
        <v>628</v>
      </c>
      <c r="B479" s="223" t="s">
        <v>246</v>
      </c>
      <c r="C479" s="17"/>
      <c r="D479" s="17"/>
    </row>
    <row r="480" spans="1:4" ht="15.75" customHeight="1">
      <c r="A480" s="219" t="s">
        <v>628</v>
      </c>
      <c r="B480" s="246" t="s">
        <v>247</v>
      </c>
      <c r="C480" s="38"/>
      <c r="D480" s="38"/>
    </row>
    <row r="481" spans="1:4" ht="15.75" customHeight="1">
      <c r="A481" s="216">
        <v>24</v>
      </c>
      <c r="B481" s="64" t="s">
        <v>248</v>
      </c>
      <c r="C481" s="62" t="s">
        <v>438</v>
      </c>
      <c r="D481" s="62" t="s">
        <v>464</v>
      </c>
    </row>
    <row r="482" spans="1:4" ht="15.75" customHeight="1">
      <c r="A482" s="247">
        <v>1</v>
      </c>
      <c r="B482" s="223" t="s">
        <v>249</v>
      </c>
      <c r="C482" s="25"/>
      <c r="D482" s="25"/>
    </row>
    <row r="483" spans="1:4" ht="15.75" customHeight="1">
      <c r="A483" s="217" t="s">
        <v>628</v>
      </c>
      <c r="B483" s="223" t="s">
        <v>250</v>
      </c>
      <c r="C483" s="17"/>
      <c r="D483" s="17"/>
    </row>
    <row r="484" spans="1:4" ht="15.75" customHeight="1">
      <c r="A484" s="217" t="s">
        <v>628</v>
      </c>
      <c r="B484" s="223" t="s">
        <v>251</v>
      </c>
      <c r="C484" s="17"/>
      <c r="D484" s="17"/>
    </row>
    <row r="485" spans="1:4" ht="15.75" customHeight="1">
      <c r="A485" s="247">
        <v>2</v>
      </c>
      <c r="B485" s="223" t="s">
        <v>252</v>
      </c>
      <c r="C485" s="17"/>
      <c r="D485" s="17"/>
    </row>
    <row r="486" spans="1:4" ht="15.75" customHeight="1">
      <c r="A486" s="217"/>
      <c r="B486" s="223" t="s">
        <v>253</v>
      </c>
      <c r="C486" s="17"/>
      <c r="D486" s="17"/>
    </row>
    <row r="487" spans="1:4" ht="15.75" customHeight="1">
      <c r="A487" s="217" t="s">
        <v>628</v>
      </c>
      <c r="B487" s="223" t="s">
        <v>254</v>
      </c>
      <c r="C487" s="17"/>
      <c r="D487" s="17"/>
    </row>
    <row r="488" spans="1:4" ht="15.75" customHeight="1">
      <c r="A488" s="217" t="s">
        <v>628</v>
      </c>
      <c r="B488" s="223" t="s">
        <v>255</v>
      </c>
      <c r="C488" s="17"/>
      <c r="D488" s="17"/>
    </row>
    <row r="489" spans="1:4" ht="15.75" customHeight="1">
      <c r="A489" s="219" t="s">
        <v>628</v>
      </c>
      <c r="B489" s="246" t="s">
        <v>256</v>
      </c>
      <c r="C489" s="37"/>
      <c r="D489" s="37"/>
    </row>
    <row r="490" spans="1:4" ht="15.75" customHeight="1">
      <c r="A490" s="180"/>
      <c r="B490" s="181"/>
      <c r="C490" s="182"/>
      <c r="D490" s="182"/>
    </row>
    <row r="491" spans="1:4" ht="15.75" customHeight="1">
      <c r="A491" s="107" t="s">
        <v>257</v>
      </c>
      <c r="B491" s="294" t="s">
        <v>455</v>
      </c>
      <c r="C491" s="294"/>
      <c r="D491" s="294"/>
    </row>
    <row r="492" spans="1:4" ht="15.75" customHeight="1">
      <c r="A492" s="187"/>
      <c r="B492" s="185"/>
      <c r="C492" s="186"/>
      <c r="D492" s="186"/>
    </row>
    <row r="493" spans="1:4" ht="15.75" customHeight="1">
      <c r="A493" s="216">
        <v>25</v>
      </c>
      <c r="B493" s="64" t="s">
        <v>242</v>
      </c>
      <c r="C493" s="97" t="s">
        <v>802</v>
      </c>
      <c r="D493" s="97" t="s">
        <v>752</v>
      </c>
    </row>
    <row r="494" spans="1:4" ht="15.75" customHeight="1">
      <c r="A494" s="217" t="s">
        <v>628</v>
      </c>
      <c r="B494" s="223" t="s">
        <v>294</v>
      </c>
      <c r="C494" s="17">
        <v>90161944555</v>
      </c>
      <c r="D494" s="17">
        <v>87452820949</v>
      </c>
    </row>
    <row r="495" spans="1:4" ht="15.75" customHeight="1">
      <c r="A495" s="217" t="s">
        <v>628</v>
      </c>
      <c r="B495" s="223" t="s">
        <v>258</v>
      </c>
      <c r="C495" s="17">
        <v>59825356293</v>
      </c>
      <c r="D495" s="17">
        <v>44962736655</v>
      </c>
    </row>
    <row r="496" spans="1:4" ht="15.75" customHeight="1">
      <c r="A496" s="217" t="s">
        <v>628</v>
      </c>
      <c r="B496" s="223" t="s">
        <v>259</v>
      </c>
      <c r="C496" s="17"/>
      <c r="D496" s="17"/>
    </row>
    <row r="497" spans="1:4" ht="15.75" customHeight="1">
      <c r="A497" s="217" t="s">
        <v>625</v>
      </c>
      <c r="B497" s="223" t="s">
        <v>260</v>
      </c>
      <c r="C497" s="17"/>
      <c r="D497" s="17"/>
    </row>
    <row r="498" spans="1:4" ht="15.75" customHeight="1">
      <c r="A498" s="217"/>
      <c r="B498" s="223" t="s">
        <v>542</v>
      </c>
      <c r="C498" s="17"/>
      <c r="D498" s="57"/>
    </row>
    <row r="499" spans="1:4" ht="15.75" customHeight="1">
      <c r="A499" s="217"/>
      <c r="B499" s="223" t="s">
        <v>543</v>
      </c>
      <c r="C499" s="17"/>
      <c r="D499" s="57"/>
    </row>
    <row r="500" spans="1:4" ht="15.75" customHeight="1">
      <c r="A500" s="219"/>
      <c r="B500" s="228" t="s">
        <v>273</v>
      </c>
      <c r="C500" s="37">
        <v>149987300848</v>
      </c>
      <c r="D500" s="37">
        <v>132415557604</v>
      </c>
    </row>
    <row r="501" spans="1:4" ht="15.75" customHeight="1">
      <c r="A501" s="22">
        <v>26</v>
      </c>
      <c r="B501" s="230" t="s">
        <v>241</v>
      </c>
      <c r="C501" s="97" t="s">
        <v>802</v>
      </c>
      <c r="D501" s="97" t="s">
        <v>752</v>
      </c>
    </row>
    <row r="502" spans="1:4" ht="15.75" customHeight="1">
      <c r="A502" s="236"/>
      <c r="B502" s="231" t="s">
        <v>261</v>
      </c>
      <c r="C502" s="25"/>
      <c r="D502" s="25"/>
    </row>
    <row r="503" spans="1:4" ht="15.75" customHeight="1">
      <c r="A503" s="217" t="s">
        <v>628</v>
      </c>
      <c r="B503" s="231" t="s">
        <v>262</v>
      </c>
      <c r="C503" s="25"/>
      <c r="D503" s="25"/>
    </row>
    <row r="504" spans="1:4" ht="15.75" customHeight="1">
      <c r="A504" s="217" t="s">
        <v>628</v>
      </c>
      <c r="B504" s="231" t="s">
        <v>263</v>
      </c>
      <c r="C504" s="25"/>
      <c r="D504" s="25"/>
    </row>
    <row r="505" spans="1:4" ht="15.75" customHeight="1">
      <c r="A505" s="217" t="s">
        <v>628</v>
      </c>
      <c r="B505" s="231" t="s">
        <v>292</v>
      </c>
      <c r="C505" s="25"/>
      <c r="D505" s="25"/>
    </row>
    <row r="506" spans="1:4" ht="15.75" customHeight="1">
      <c r="A506" s="217" t="s">
        <v>628</v>
      </c>
      <c r="B506" s="231" t="s">
        <v>6</v>
      </c>
      <c r="C506" s="25"/>
      <c r="D506" s="25"/>
    </row>
    <row r="507" spans="1:4" ht="15.75" customHeight="1">
      <c r="A507" s="217" t="s">
        <v>628</v>
      </c>
      <c r="B507" s="231" t="s">
        <v>7</v>
      </c>
      <c r="C507" s="25"/>
      <c r="D507" s="25"/>
    </row>
    <row r="508" spans="1:4" ht="15.75" customHeight="1">
      <c r="A508" s="219"/>
      <c r="B508" s="228" t="s">
        <v>273</v>
      </c>
      <c r="C508" s="37">
        <v>0</v>
      </c>
      <c r="D508" s="37">
        <v>0</v>
      </c>
    </row>
    <row r="509" spans="1:4" ht="15.75" customHeight="1">
      <c r="A509" s="22">
        <v>27</v>
      </c>
      <c r="B509" s="230" t="s">
        <v>240</v>
      </c>
      <c r="C509" s="97" t="s">
        <v>802</v>
      </c>
      <c r="D509" s="97" t="s">
        <v>752</v>
      </c>
    </row>
    <row r="510" spans="1:4" ht="15.75" customHeight="1">
      <c r="A510" s="217" t="s">
        <v>628</v>
      </c>
      <c r="B510" s="231" t="s">
        <v>9</v>
      </c>
      <c r="C510" s="17">
        <v>90161944555</v>
      </c>
      <c r="D510" s="17">
        <v>87452820949</v>
      </c>
    </row>
    <row r="511" spans="1:4" ht="15.75" customHeight="1">
      <c r="A511" s="219" t="s">
        <v>628</v>
      </c>
      <c r="B511" s="231" t="s">
        <v>10</v>
      </c>
      <c r="C511" s="38">
        <v>59825356293</v>
      </c>
      <c r="D511" s="38">
        <v>44962736655</v>
      </c>
    </row>
    <row r="512" spans="1:4" ht="15.75" customHeight="1">
      <c r="A512" s="216">
        <v>28</v>
      </c>
      <c r="B512" s="230" t="s">
        <v>277</v>
      </c>
      <c r="C512" s="167" t="s">
        <v>802</v>
      </c>
      <c r="D512" s="167" t="s">
        <v>752</v>
      </c>
    </row>
    <row r="513" spans="1:4" ht="15.75" customHeight="1">
      <c r="A513" s="217" t="s">
        <v>628</v>
      </c>
      <c r="B513" s="231" t="s">
        <v>11</v>
      </c>
      <c r="C513" s="17">
        <v>88256125687</v>
      </c>
      <c r="D513" s="17">
        <v>85912641623</v>
      </c>
    </row>
    <row r="514" spans="1:4" ht="15.75" customHeight="1">
      <c r="A514" s="217" t="s">
        <v>628</v>
      </c>
      <c r="B514" s="231" t="s">
        <v>12</v>
      </c>
      <c r="C514" s="17"/>
      <c r="D514" s="17"/>
    </row>
    <row r="515" spans="1:4" ht="15.75" customHeight="1">
      <c r="A515" s="217" t="s">
        <v>628</v>
      </c>
      <c r="B515" s="231" t="s">
        <v>13</v>
      </c>
      <c r="C515" s="17">
        <v>55556838543</v>
      </c>
      <c r="D515" s="17">
        <v>43815222577</v>
      </c>
    </row>
    <row r="516" spans="1:4" ht="15.75" customHeight="1">
      <c r="A516" s="217" t="s">
        <v>628</v>
      </c>
      <c r="B516" s="231" t="s">
        <v>34</v>
      </c>
      <c r="C516" s="17"/>
      <c r="D516" s="25"/>
    </row>
    <row r="517" spans="1:4" ht="15.75" customHeight="1">
      <c r="A517" s="217" t="s">
        <v>628</v>
      </c>
      <c r="B517" s="231" t="s">
        <v>35</v>
      </c>
      <c r="C517" s="17"/>
      <c r="D517" s="25"/>
    </row>
    <row r="518" spans="1:4" ht="15.75" customHeight="1">
      <c r="A518" s="217" t="s">
        <v>628</v>
      </c>
      <c r="B518" s="231" t="s">
        <v>36</v>
      </c>
      <c r="C518" s="17"/>
      <c r="D518" s="25"/>
    </row>
    <row r="519" spans="1:4" ht="15.75" customHeight="1">
      <c r="A519" s="217" t="s">
        <v>628</v>
      </c>
      <c r="B519" s="231" t="s">
        <v>37</v>
      </c>
      <c r="C519" s="17"/>
      <c r="D519" s="25"/>
    </row>
    <row r="520" spans="1:4" ht="15.75" customHeight="1">
      <c r="A520" s="217" t="s">
        <v>628</v>
      </c>
      <c r="B520" s="231" t="s">
        <v>239</v>
      </c>
      <c r="C520" s="17"/>
      <c r="D520" s="25"/>
    </row>
    <row r="521" spans="1:4" ht="15.75" customHeight="1">
      <c r="A521" s="238"/>
      <c r="B521" s="239" t="s">
        <v>273</v>
      </c>
      <c r="C521" s="37">
        <v>143812964230</v>
      </c>
      <c r="D521" s="37">
        <v>129727864200</v>
      </c>
    </row>
    <row r="522" spans="1:4" ht="15.75" customHeight="1">
      <c r="A522" s="216">
        <v>29</v>
      </c>
      <c r="B522" s="44" t="s">
        <v>53</v>
      </c>
      <c r="C522" s="167" t="s">
        <v>802</v>
      </c>
      <c r="D522" s="167" t="s">
        <v>752</v>
      </c>
    </row>
    <row r="523" spans="1:4" ht="15.75" customHeight="1">
      <c r="A523" s="217" t="s">
        <v>628</v>
      </c>
      <c r="B523" s="100" t="s">
        <v>465</v>
      </c>
      <c r="C523" s="17">
        <v>28159103</v>
      </c>
      <c r="D523" s="17">
        <v>18430144</v>
      </c>
    </row>
    <row r="524" spans="1:4" ht="15.75" customHeight="1">
      <c r="A524" s="217" t="s">
        <v>628</v>
      </c>
      <c r="B524" s="100" t="s">
        <v>134</v>
      </c>
      <c r="C524" s="17"/>
      <c r="D524" s="17"/>
    </row>
    <row r="525" spans="1:4" ht="15.75" customHeight="1">
      <c r="A525" s="217" t="s">
        <v>628</v>
      </c>
      <c r="B525" s="100" t="s">
        <v>298</v>
      </c>
      <c r="C525" s="17">
        <v>0</v>
      </c>
      <c r="D525" s="17">
        <v>0</v>
      </c>
    </row>
    <row r="526" spans="1:4" ht="15.75" customHeight="1">
      <c r="A526" s="217" t="s">
        <v>628</v>
      </c>
      <c r="B526" s="100" t="s">
        <v>299</v>
      </c>
      <c r="C526" s="17"/>
      <c r="D526" s="17"/>
    </row>
    <row r="527" spans="1:4" ht="15.75" customHeight="1">
      <c r="A527" s="217" t="s">
        <v>628</v>
      </c>
      <c r="B527" s="241" t="s">
        <v>300</v>
      </c>
      <c r="C527" s="17"/>
      <c r="D527" s="17"/>
    </row>
    <row r="528" spans="1:4" ht="15.75" customHeight="1">
      <c r="A528" s="217" t="s">
        <v>628</v>
      </c>
      <c r="B528" s="241" t="s">
        <v>301</v>
      </c>
      <c r="C528" s="17"/>
      <c r="D528" s="17"/>
    </row>
    <row r="529" spans="1:4" ht="15.75" customHeight="1">
      <c r="A529" s="217" t="s">
        <v>628</v>
      </c>
      <c r="B529" s="241" t="s">
        <v>302</v>
      </c>
      <c r="C529" s="17"/>
      <c r="D529" s="17"/>
    </row>
    <row r="530" spans="1:4" ht="15.75" customHeight="1">
      <c r="A530" s="224" t="s">
        <v>628</v>
      </c>
      <c r="B530" s="241" t="s">
        <v>440</v>
      </c>
      <c r="C530" s="17"/>
      <c r="D530" s="17"/>
    </row>
    <row r="531" spans="1:4" ht="15.75" customHeight="1">
      <c r="A531" s="219"/>
      <c r="B531" s="239" t="s">
        <v>273</v>
      </c>
      <c r="C531" s="37">
        <v>28159103</v>
      </c>
      <c r="D531" s="37">
        <v>18430144</v>
      </c>
    </row>
    <row r="532" spans="1:4" ht="15">
      <c r="A532" s="216">
        <v>30</v>
      </c>
      <c r="B532" s="44" t="s">
        <v>272</v>
      </c>
      <c r="C532" s="167" t="s">
        <v>802</v>
      </c>
      <c r="D532" s="167" t="s">
        <v>752</v>
      </c>
    </row>
    <row r="533" spans="1:4" ht="15.75" customHeight="1">
      <c r="A533" s="217" t="s">
        <v>628</v>
      </c>
      <c r="B533" s="100" t="s">
        <v>243</v>
      </c>
      <c r="C533" s="17">
        <v>66777780</v>
      </c>
      <c r="D533" s="17">
        <v>261618056</v>
      </c>
    </row>
    <row r="534" spans="1:4" ht="15.75" customHeight="1">
      <c r="A534" s="217" t="s">
        <v>628</v>
      </c>
      <c r="B534" s="100" t="s">
        <v>441</v>
      </c>
      <c r="C534" s="17"/>
      <c r="D534" s="17"/>
    </row>
    <row r="535" spans="1:4" ht="15.75" customHeight="1">
      <c r="A535" s="217" t="s">
        <v>628</v>
      </c>
      <c r="B535" s="100" t="s">
        <v>442</v>
      </c>
      <c r="C535" s="17">
        <v>414960000</v>
      </c>
      <c r="D535" s="17"/>
    </row>
    <row r="536" spans="1:4" ht="15.75" customHeight="1">
      <c r="A536" s="217" t="s">
        <v>628</v>
      </c>
      <c r="B536" s="100" t="s">
        <v>443</v>
      </c>
      <c r="C536" s="17"/>
      <c r="D536" s="17"/>
    </row>
    <row r="537" spans="1:4" ht="15.75" customHeight="1">
      <c r="A537" s="217" t="s">
        <v>628</v>
      </c>
      <c r="B537" s="241" t="s">
        <v>444</v>
      </c>
      <c r="C537" s="17"/>
      <c r="D537" s="17"/>
    </row>
    <row r="538" spans="1:4" ht="15.75" customHeight="1">
      <c r="A538" s="217" t="s">
        <v>628</v>
      </c>
      <c r="B538" s="241" t="s">
        <v>445</v>
      </c>
      <c r="C538" s="17"/>
      <c r="D538" s="17"/>
    </row>
    <row r="539" spans="1:4" ht="15.75" customHeight="1">
      <c r="A539" s="217" t="s">
        <v>628</v>
      </c>
      <c r="B539" s="241" t="s">
        <v>446</v>
      </c>
      <c r="C539" s="17"/>
      <c r="D539" s="17"/>
    </row>
    <row r="540" spans="1:4" ht="15.75" customHeight="1">
      <c r="A540" s="217" t="s">
        <v>628</v>
      </c>
      <c r="B540" s="241" t="s">
        <v>447</v>
      </c>
      <c r="C540" s="17"/>
      <c r="D540" s="17"/>
    </row>
    <row r="541" spans="1:4" ht="15.75" customHeight="1">
      <c r="A541" s="219"/>
      <c r="B541" s="45" t="s">
        <v>297</v>
      </c>
      <c r="C541" s="37">
        <v>481737780</v>
      </c>
      <c r="D541" s="37">
        <v>261618056</v>
      </c>
    </row>
    <row r="542" spans="1:4" ht="15">
      <c r="A542" s="216">
        <v>31</v>
      </c>
      <c r="B542" s="64" t="s">
        <v>448</v>
      </c>
      <c r="C542" s="167" t="s">
        <v>802</v>
      </c>
      <c r="D542" s="167" t="s">
        <v>752</v>
      </c>
    </row>
    <row r="543" spans="1:4" ht="14.25">
      <c r="A543" s="217" t="s">
        <v>628</v>
      </c>
      <c r="B543" s="100" t="s">
        <v>528</v>
      </c>
      <c r="C543" s="17"/>
      <c r="D543" s="17"/>
    </row>
    <row r="544" spans="1:4" ht="14.25">
      <c r="A544" s="217" t="s">
        <v>628</v>
      </c>
      <c r="B544" s="100" t="s">
        <v>529</v>
      </c>
      <c r="C544" s="17"/>
      <c r="D544" s="17"/>
    </row>
    <row r="545" spans="1:4" ht="14.25">
      <c r="A545" s="224"/>
      <c r="B545" s="241" t="s">
        <v>449</v>
      </c>
      <c r="C545" s="17"/>
      <c r="D545" s="17"/>
    </row>
    <row r="546" spans="1:4" ht="14.25">
      <c r="A546" s="219" t="s">
        <v>628</v>
      </c>
      <c r="B546" s="243" t="s">
        <v>450</v>
      </c>
      <c r="C546" s="37">
        <v>0</v>
      </c>
      <c r="D546" s="37">
        <v>0</v>
      </c>
    </row>
    <row r="547" spans="1:4" ht="15">
      <c r="A547" s="216">
        <v>32</v>
      </c>
      <c r="B547" s="64" t="s">
        <v>451</v>
      </c>
      <c r="C547" s="167" t="s">
        <v>802</v>
      </c>
      <c r="D547" s="167" t="s">
        <v>752</v>
      </c>
    </row>
    <row r="548" spans="1:4" ht="15.75" customHeight="1">
      <c r="A548" s="217" t="s">
        <v>628</v>
      </c>
      <c r="B548" s="100" t="s">
        <v>530</v>
      </c>
      <c r="C548" s="17">
        <v>0</v>
      </c>
      <c r="D548" s="17"/>
    </row>
    <row r="549" spans="1:4" ht="15.75" customHeight="1">
      <c r="A549" s="217"/>
      <c r="B549" s="100" t="s">
        <v>531</v>
      </c>
      <c r="C549" s="17"/>
      <c r="D549" s="17"/>
    </row>
    <row r="550" spans="1:4" ht="15.75" customHeight="1">
      <c r="A550" s="217" t="s">
        <v>628</v>
      </c>
      <c r="B550" s="100" t="s">
        <v>532</v>
      </c>
      <c r="C550" s="17">
        <v>0</v>
      </c>
      <c r="D550" s="17"/>
    </row>
    <row r="551" spans="1:4" ht="15.75" customHeight="1">
      <c r="A551" s="217"/>
      <c r="B551" s="100" t="s">
        <v>533</v>
      </c>
      <c r="C551" s="17"/>
      <c r="D551" s="17"/>
    </row>
    <row r="552" spans="1:4" ht="15.75" customHeight="1">
      <c r="A552" s="217" t="s">
        <v>628</v>
      </c>
      <c r="B552" s="100" t="s">
        <v>534</v>
      </c>
      <c r="C552" s="17"/>
      <c r="D552" s="17"/>
    </row>
    <row r="553" spans="1:4" ht="15.75" customHeight="1">
      <c r="A553" s="217"/>
      <c r="B553" s="240" t="s">
        <v>535</v>
      </c>
      <c r="C553" s="17"/>
      <c r="D553" s="17"/>
    </row>
    <row r="554" spans="1:4" ht="15.75" customHeight="1">
      <c r="A554" s="217" t="s">
        <v>628</v>
      </c>
      <c r="B554" s="240" t="s">
        <v>536</v>
      </c>
      <c r="C554" s="17"/>
      <c r="D554" s="17"/>
    </row>
    <row r="555" spans="1:4" ht="15.75" customHeight="1">
      <c r="A555" s="217"/>
      <c r="B555" s="240" t="s">
        <v>537</v>
      </c>
      <c r="C555" s="17"/>
      <c r="D555" s="17"/>
    </row>
    <row r="556" spans="1:4" ht="15.75" customHeight="1">
      <c r="A556" s="217" t="s">
        <v>628</v>
      </c>
      <c r="B556" s="240" t="s">
        <v>538</v>
      </c>
      <c r="C556" s="17"/>
      <c r="D556" s="17"/>
    </row>
    <row r="557" spans="1:4" ht="15.75" customHeight="1">
      <c r="A557" s="217"/>
      <c r="B557" s="240" t="s">
        <v>539</v>
      </c>
      <c r="C557" s="17"/>
      <c r="D557" s="17"/>
    </row>
    <row r="558" spans="1:4" ht="15.75" customHeight="1">
      <c r="A558" s="217" t="s">
        <v>628</v>
      </c>
      <c r="B558" s="100" t="s">
        <v>41</v>
      </c>
      <c r="C558" s="25">
        <v>0</v>
      </c>
      <c r="D558" s="25">
        <v>0</v>
      </c>
    </row>
    <row r="559" spans="1:4" ht="15.75" customHeight="1">
      <c r="A559" s="219" t="s">
        <v>628</v>
      </c>
      <c r="B559" s="243" t="s">
        <v>820</v>
      </c>
      <c r="C559" s="61"/>
      <c r="D559" s="38"/>
    </row>
    <row r="560" spans="1:4" ht="15">
      <c r="A560" s="216">
        <v>33</v>
      </c>
      <c r="B560" s="64" t="s">
        <v>42</v>
      </c>
      <c r="C560" s="167" t="s">
        <v>802</v>
      </c>
      <c r="D560" s="167" t="s">
        <v>752</v>
      </c>
    </row>
    <row r="561" spans="1:4" ht="13.5" customHeight="1">
      <c r="A561" s="217" t="s">
        <v>628</v>
      </c>
      <c r="B561" s="100" t="s">
        <v>43</v>
      </c>
      <c r="C561" s="17">
        <v>33754011089</v>
      </c>
      <c r="D561" s="17">
        <v>27699263790</v>
      </c>
    </row>
    <row r="562" spans="1:4" ht="13.5" customHeight="1">
      <c r="A562" s="217" t="s">
        <v>628</v>
      </c>
      <c r="B562" s="100" t="s">
        <v>775</v>
      </c>
      <c r="C562" s="17">
        <v>347921811</v>
      </c>
      <c r="D562" s="17">
        <v>424821208</v>
      </c>
    </row>
    <row r="563" spans="1:4" ht="13.5" customHeight="1">
      <c r="A563" s="217" t="s">
        <v>628</v>
      </c>
      <c r="B563" s="100" t="s">
        <v>64</v>
      </c>
      <c r="C563" s="17">
        <v>14834699925</v>
      </c>
      <c r="D563" s="17">
        <v>12283793164</v>
      </c>
    </row>
    <row r="564" spans="1:4" ht="13.5" customHeight="1">
      <c r="A564" s="217" t="s">
        <v>628</v>
      </c>
      <c r="B564" s="100" t="s">
        <v>44</v>
      </c>
      <c r="C564" s="17">
        <v>3868306788</v>
      </c>
      <c r="D564" s="17">
        <v>3973365320</v>
      </c>
    </row>
    <row r="565" spans="1:4" ht="13.5" customHeight="1">
      <c r="A565" s="217" t="s">
        <v>628</v>
      </c>
      <c r="B565" s="100" t="s">
        <v>278</v>
      </c>
      <c r="C565" s="17">
        <v>2109172565</v>
      </c>
      <c r="D565" s="17">
        <v>2294036739</v>
      </c>
    </row>
    <row r="566" spans="1:4" ht="13.5" customHeight="1">
      <c r="A566" s="217" t="s">
        <v>628</v>
      </c>
      <c r="B566" s="100" t="s">
        <v>45</v>
      </c>
      <c r="C566" s="17">
        <v>9938020321</v>
      </c>
      <c r="D566" s="17">
        <v>6948689067</v>
      </c>
    </row>
    <row r="567" spans="1:4" ht="13.5" customHeight="1">
      <c r="A567" s="219"/>
      <c r="B567" s="45" t="s">
        <v>297</v>
      </c>
      <c r="C567" s="37">
        <v>64852132499</v>
      </c>
      <c r="D567" s="37">
        <v>53623969288</v>
      </c>
    </row>
    <row r="568" spans="1:4" ht="13.5" customHeight="1">
      <c r="A568" s="180"/>
      <c r="B568" s="190"/>
      <c r="C568" s="182"/>
      <c r="D568" s="182"/>
    </row>
    <row r="569" spans="1:4" ht="15.75">
      <c r="A569" s="107" t="s">
        <v>46</v>
      </c>
      <c r="B569" s="295" t="s">
        <v>456</v>
      </c>
      <c r="C569" s="295"/>
      <c r="D569" s="295"/>
    </row>
    <row r="570" spans="1:4" ht="13.5" customHeight="1">
      <c r="A570" s="187"/>
      <c r="B570" s="191"/>
      <c r="C570" s="192"/>
      <c r="D570" s="192"/>
    </row>
    <row r="571" spans="1:4" ht="15">
      <c r="A571" s="216">
        <v>34</v>
      </c>
      <c r="B571" s="64" t="s">
        <v>553</v>
      </c>
      <c r="C571" s="167" t="s">
        <v>802</v>
      </c>
      <c r="D571" s="167" t="s">
        <v>752</v>
      </c>
    </row>
    <row r="572" spans="1:4" ht="15">
      <c r="A572" s="217"/>
      <c r="B572" s="56" t="s">
        <v>554</v>
      </c>
      <c r="C572" s="17"/>
      <c r="D572" s="17"/>
    </row>
    <row r="573" spans="1:4" ht="13.5" customHeight="1">
      <c r="A573" s="236" t="s">
        <v>598</v>
      </c>
      <c r="B573" s="100" t="s">
        <v>544</v>
      </c>
      <c r="C573" s="17"/>
      <c r="D573" s="17"/>
    </row>
    <row r="574" spans="1:4" ht="13.5" customHeight="1">
      <c r="A574" s="217"/>
      <c r="B574" s="100" t="s">
        <v>545</v>
      </c>
      <c r="C574" s="17"/>
      <c r="D574" s="17"/>
    </row>
    <row r="575" spans="1:4" ht="13.5" customHeight="1">
      <c r="A575" s="217" t="s">
        <v>628</v>
      </c>
      <c r="B575" s="100" t="s">
        <v>573</v>
      </c>
      <c r="C575" s="17"/>
      <c r="D575" s="17"/>
    </row>
    <row r="576" spans="1:4" ht="13.5" customHeight="1">
      <c r="A576" s="217" t="s">
        <v>628</v>
      </c>
      <c r="B576" s="241" t="s">
        <v>574</v>
      </c>
      <c r="C576" s="57"/>
      <c r="D576" s="57"/>
    </row>
    <row r="577" spans="1:4" ht="13.5" customHeight="1">
      <c r="A577" s="236" t="s">
        <v>602</v>
      </c>
      <c r="B577" s="241" t="s">
        <v>38</v>
      </c>
      <c r="C577" s="57"/>
      <c r="D577" s="57"/>
    </row>
    <row r="578" spans="1:4" ht="13.5" customHeight="1">
      <c r="A578" s="217" t="s">
        <v>628</v>
      </c>
      <c r="B578" s="241" t="s">
        <v>39</v>
      </c>
      <c r="C578" s="57"/>
      <c r="D578" s="57"/>
    </row>
    <row r="579" spans="1:4" ht="13.5" customHeight="1">
      <c r="A579" s="217" t="s">
        <v>628</v>
      </c>
      <c r="B579" s="241" t="s">
        <v>546</v>
      </c>
      <c r="C579" s="57"/>
      <c r="D579" s="57"/>
    </row>
    <row r="580" spans="1:4" ht="13.5" customHeight="1">
      <c r="A580" s="224"/>
      <c r="B580" s="241" t="s">
        <v>547</v>
      </c>
      <c r="C580" s="57"/>
      <c r="D580" s="57"/>
    </row>
    <row r="581" spans="1:4" ht="13.5" customHeight="1">
      <c r="A581" s="217" t="s">
        <v>628</v>
      </c>
      <c r="B581" s="241" t="s">
        <v>548</v>
      </c>
      <c r="C581" s="57"/>
      <c r="D581" s="57"/>
    </row>
    <row r="582" spans="1:4" ht="13.5" customHeight="1">
      <c r="A582" s="224"/>
      <c r="B582" s="241" t="s">
        <v>549</v>
      </c>
      <c r="C582" s="57"/>
      <c r="D582" s="57"/>
    </row>
    <row r="583" spans="1:4" ht="13.5" customHeight="1">
      <c r="A583" s="236" t="s">
        <v>74</v>
      </c>
      <c r="B583" s="241" t="s">
        <v>550</v>
      </c>
      <c r="C583" s="57"/>
      <c r="D583" s="57"/>
    </row>
    <row r="584" spans="1:4" ht="13.5" customHeight="1">
      <c r="A584" s="224"/>
      <c r="B584" s="241" t="s">
        <v>551</v>
      </c>
      <c r="C584" s="57"/>
      <c r="D584" s="57"/>
    </row>
    <row r="585" spans="1:4" ht="13.5" customHeight="1">
      <c r="A585" s="224"/>
      <c r="B585" s="241" t="s">
        <v>552</v>
      </c>
      <c r="C585" s="57"/>
      <c r="D585" s="57"/>
    </row>
    <row r="586" spans="1:4" ht="13.5" customHeight="1">
      <c r="A586" s="248"/>
      <c r="B586" s="176"/>
      <c r="C586" s="178"/>
      <c r="D586" s="178"/>
    </row>
    <row r="587" spans="1:4" ht="13.5" customHeight="1">
      <c r="A587" s="180"/>
      <c r="B587" s="108"/>
      <c r="C587" s="183"/>
      <c r="D587" s="183"/>
    </row>
    <row r="588" spans="1:4" ht="15.75">
      <c r="A588" s="107" t="s">
        <v>77</v>
      </c>
      <c r="B588" s="287" t="s">
        <v>78</v>
      </c>
      <c r="C588" s="287"/>
      <c r="D588" s="287"/>
    </row>
    <row r="589" spans="1:4" ht="13.5" customHeight="1">
      <c r="A589" s="184"/>
      <c r="B589" s="188"/>
      <c r="C589" s="189"/>
      <c r="D589" s="189"/>
    </row>
    <row r="590" spans="1:4" ht="13.5" customHeight="1">
      <c r="A590" s="249">
        <v>1</v>
      </c>
      <c r="B590" s="240" t="s">
        <v>555</v>
      </c>
      <c r="C590" s="167" t="s">
        <v>802</v>
      </c>
      <c r="D590" s="167" t="s">
        <v>752</v>
      </c>
    </row>
    <row r="591" spans="1:4" ht="13.5" customHeight="1">
      <c r="A591" s="249"/>
      <c r="B591" s="240" t="s">
        <v>556</v>
      </c>
      <c r="C591" s="167"/>
      <c r="D591" s="167"/>
    </row>
    <row r="592" spans="1:4" ht="13.5" customHeight="1">
      <c r="A592" s="236">
        <v>2</v>
      </c>
      <c r="B592" s="100" t="s">
        <v>79</v>
      </c>
      <c r="C592" s="25"/>
      <c r="D592" s="25"/>
    </row>
    <row r="593" spans="1:4" ht="13.5" customHeight="1">
      <c r="A593" s="236">
        <v>3</v>
      </c>
      <c r="B593" s="100" t="s">
        <v>761</v>
      </c>
      <c r="C593" s="25"/>
      <c r="D593" s="25"/>
    </row>
    <row r="594" spans="1:4" ht="13.5" customHeight="1">
      <c r="A594" s="236"/>
      <c r="B594" s="56" t="s">
        <v>675</v>
      </c>
      <c r="C594" s="25"/>
      <c r="D594" s="25"/>
    </row>
    <row r="595" spans="1:4" ht="13.5" customHeight="1">
      <c r="A595" s="236"/>
      <c r="B595" s="56" t="s">
        <v>677</v>
      </c>
      <c r="C595" s="17"/>
      <c r="D595" s="25"/>
    </row>
    <row r="596" spans="1:4" ht="13.5" customHeight="1">
      <c r="A596" s="236"/>
      <c r="B596" s="100" t="s">
        <v>823</v>
      </c>
      <c r="C596" s="17">
        <v>0</v>
      </c>
      <c r="D596" s="17">
        <v>217000000</v>
      </c>
    </row>
    <row r="597" spans="1:4" ht="13.5" customHeight="1">
      <c r="A597" s="236"/>
      <c r="B597" s="100" t="s">
        <v>111</v>
      </c>
      <c r="C597" s="17"/>
      <c r="D597" s="17"/>
    </row>
    <row r="598" spans="1:4" ht="13.5" customHeight="1">
      <c r="A598" s="236"/>
      <c r="B598" s="56" t="s">
        <v>8</v>
      </c>
      <c r="C598" s="17"/>
      <c r="D598" s="17"/>
    </row>
    <row r="599" spans="1:4" ht="13.5" customHeight="1">
      <c r="A599" s="236"/>
      <c r="B599" s="100" t="s">
        <v>676</v>
      </c>
      <c r="C599" s="17">
        <v>27003738334</v>
      </c>
      <c r="D599" s="17">
        <v>18718114867</v>
      </c>
    </row>
    <row r="600" spans="1:4" ht="13.5" customHeight="1">
      <c r="A600" s="236"/>
      <c r="B600" s="100" t="s">
        <v>350</v>
      </c>
      <c r="C600" s="17"/>
      <c r="D600" s="17"/>
    </row>
    <row r="601" spans="1:4" ht="13.5" customHeight="1">
      <c r="A601" s="236"/>
      <c r="B601" s="56" t="s">
        <v>710</v>
      </c>
      <c r="C601" s="99" t="s">
        <v>803</v>
      </c>
      <c r="D601" s="99" t="s">
        <v>406</v>
      </c>
    </row>
    <row r="602" spans="1:4" ht="13.5" customHeight="1">
      <c r="A602" s="236"/>
      <c r="B602" s="56" t="s">
        <v>711</v>
      </c>
      <c r="C602" s="17"/>
      <c r="D602" s="17"/>
    </row>
    <row r="603" spans="1:4" ht="13.5" customHeight="1">
      <c r="A603" s="236"/>
      <c r="B603" s="100" t="s">
        <v>8</v>
      </c>
      <c r="C603" s="17"/>
      <c r="D603" s="17"/>
    </row>
    <row r="604" spans="1:4" ht="13.5" customHeight="1">
      <c r="A604" s="236"/>
      <c r="B604" s="100" t="s">
        <v>401</v>
      </c>
      <c r="C604" s="17">
        <v>8510511066</v>
      </c>
      <c r="D604" s="17">
        <v>6714862747</v>
      </c>
    </row>
    <row r="605" spans="1:4" ht="13.5" customHeight="1">
      <c r="A605" s="236"/>
      <c r="B605" s="100" t="s">
        <v>402</v>
      </c>
      <c r="C605" s="17"/>
      <c r="D605" s="17">
        <v>5700000</v>
      </c>
    </row>
    <row r="606" spans="1:4" ht="13.5" customHeight="1">
      <c r="A606" s="236"/>
      <c r="B606" s="56" t="s">
        <v>712</v>
      </c>
      <c r="C606" s="17"/>
      <c r="D606" s="17"/>
    </row>
    <row r="607" spans="1:4" ht="13.5" customHeight="1">
      <c r="A607" s="236"/>
      <c r="B607" s="100" t="s">
        <v>8</v>
      </c>
      <c r="C607" s="17"/>
      <c r="D607" s="17">
        <v>0</v>
      </c>
    </row>
    <row r="608" spans="1:4" ht="13.5" customHeight="1">
      <c r="A608" s="236"/>
      <c r="B608" s="56" t="s">
        <v>713</v>
      </c>
      <c r="C608" s="17"/>
      <c r="D608" s="17"/>
    </row>
    <row r="609" spans="1:4" ht="13.5" customHeight="1">
      <c r="A609" s="236"/>
      <c r="B609" s="100" t="s">
        <v>677</v>
      </c>
      <c r="C609" s="17">
        <v>0</v>
      </c>
      <c r="D609" s="17">
        <v>4242191181</v>
      </c>
    </row>
    <row r="610" spans="1:4" ht="13.5" customHeight="1">
      <c r="A610" s="236">
        <v>4</v>
      </c>
      <c r="B610" s="100" t="s">
        <v>399</v>
      </c>
      <c r="C610" s="25"/>
      <c r="D610" s="25"/>
    </row>
    <row r="611" spans="1:4" ht="13.5" customHeight="1">
      <c r="A611" s="236"/>
      <c r="B611" s="100" t="s">
        <v>400</v>
      </c>
      <c r="C611" s="17"/>
      <c r="D611" s="17"/>
    </row>
    <row r="612" spans="1:4" ht="13.5" customHeight="1">
      <c r="A612" s="236"/>
      <c r="B612" s="100" t="s">
        <v>403</v>
      </c>
      <c r="C612" s="25"/>
      <c r="D612" s="25"/>
    </row>
    <row r="613" spans="1:4" ht="13.5" customHeight="1">
      <c r="A613" s="236">
        <v>5</v>
      </c>
      <c r="B613" s="100" t="s">
        <v>460</v>
      </c>
      <c r="C613" s="25"/>
      <c r="D613" s="25"/>
    </row>
    <row r="614" spans="1:4" ht="13.5" customHeight="1">
      <c r="A614" s="236"/>
      <c r="B614" s="100" t="s">
        <v>461</v>
      </c>
      <c r="C614" s="25"/>
      <c r="D614" s="25"/>
    </row>
    <row r="615" spans="1:4" ht="13.5" customHeight="1">
      <c r="A615" s="236">
        <v>6</v>
      </c>
      <c r="B615" s="100" t="s">
        <v>462</v>
      </c>
      <c r="C615" s="25"/>
      <c r="D615" s="25"/>
    </row>
    <row r="616" spans="1:4" ht="13.5" customHeight="1">
      <c r="A616" s="238">
        <v>7</v>
      </c>
      <c r="B616" s="243" t="s">
        <v>78</v>
      </c>
      <c r="C616" s="37"/>
      <c r="D616" s="37"/>
    </row>
    <row r="617" ht="12.75" customHeight="1"/>
    <row r="618" spans="1:4" ht="18">
      <c r="A618" s="35"/>
      <c r="B618" s="292" t="s">
        <v>804</v>
      </c>
      <c r="C618" s="292"/>
      <c r="D618" s="292"/>
    </row>
    <row r="619" spans="1:4" ht="18">
      <c r="A619" s="276" t="s">
        <v>643</v>
      </c>
      <c r="B619" s="276"/>
      <c r="C619" s="276"/>
      <c r="D619" s="276"/>
    </row>
  </sheetData>
  <sheetProtection/>
  <mergeCells count="12">
    <mergeCell ref="B307:D307"/>
    <mergeCell ref="A308:D308"/>
    <mergeCell ref="B2:D2"/>
    <mergeCell ref="B180:D180"/>
    <mergeCell ref="B258:D258"/>
    <mergeCell ref="B277:D277"/>
    <mergeCell ref="B588:D588"/>
    <mergeCell ref="A619:D619"/>
    <mergeCell ref="B618:D618"/>
    <mergeCell ref="B313:D313"/>
    <mergeCell ref="B491:D491"/>
    <mergeCell ref="B569:D569"/>
  </mergeCells>
  <printOptions/>
  <pageMargins left="0.78" right="0.2362204724409449" top="0.41" bottom="0.43" header="0.25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7">
      <selection activeCell="D20" sqref="D20"/>
    </sheetView>
  </sheetViews>
  <sheetFormatPr defaultColWidth="8.796875" defaultRowHeight="14.25"/>
  <cols>
    <col min="1" max="1" width="24.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2" style="0" customWidth="1"/>
    <col min="8" max="9" width="14.09765625" style="0" bestFit="1" customWidth="1"/>
    <col min="10" max="10" width="12.3984375" style="0" customWidth="1"/>
  </cols>
  <sheetData>
    <row r="3" spans="1:7" ht="20.25">
      <c r="A3" s="271" t="s">
        <v>412</v>
      </c>
      <c r="B3" s="271"/>
      <c r="C3" s="271"/>
      <c r="D3" s="271"/>
      <c r="E3" s="271"/>
      <c r="F3" s="271"/>
      <c r="G3" s="271"/>
    </row>
    <row r="4" spans="1:7" ht="15">
      <c r="A4" s="270" t="s">
        <v>801</v>
      </c>
      <c r="B4" s="270"/>
      <c r="C4" s="270"/>
      <c r="D4" s="270"/>
      <c r="E4" s="270"/>
      <c r="F4" s="270"/>
      <c r="G4" s="270"/>
    </row>
    <row r="5" spans="1:7" ht="15.75">
      <c r="A5" s="85"/>
      <c r="B5" s="85"/>
      <c r="D5" s="85"/>
      <c r="E5" s="266"/>
      <c r="F5" s="266"/>
      <c r="G5" s="266"/>
    </row>
    <row r="6" spans="1:7" ht="25.5">
      <c r="A6" s="92" t="s">
        <v>189</v>
      </c>
      <c r="B6" s="93" t="s">
        <v>413</v>
      </c>
      <c r="C6" s="93" t="s">
        <v>414</v>
      </c>
      <c r="D6" s="93" t="s">
        <v>415</v>
      </c>
      <c r="E6" s="93" t="s">
        <v>416</v>
      </c>
      <c r="F6" s="93" t="s">
        <v>417</v>
      </c>
      <c r="G6" s="93" t="s">
        <v>612</v>
      </c>
    </row>
    <row r="7" spans="1:7" ht="15">
      <c r="A7" s="94" t="s">
        <v>418</v>
      </c>
      <c r="B7" s="7"/>
      <c r="C7" s="7"/>
      <c r="D7" s="7"/>
      <c r="E7" s="7"/>
      <c r="F7" s="7"/>
      <c r="G7" s="7"/>
    </row>
    <row r="8" spans="1:7" ht="14.25">
      <c r="A8" s="95" t="s">
        <v>419</v>
      </c>
      <c r="B8" s="142">
        <v>17326544179</v>
      </c>
      <c r="C8" s="142">
        <v>4550451329</v>
      </c>
      <c r="D8" s="142">
        <v>77021415972</v>
      </c>
      <c r="E8" s="142">
        <v>831122251</v>
      </c>
      <c r="F8" s="142">
        <v>269726658</v>
      </c>
      <c r="G8" s="142">
        <f>SUM(B8:F8)</f>
        <v>99999260389</v>
      </c>
    </row>
    <row r="9" spans="1:7" ht="14.25">
      <c r="A9" s="95" t="s">
        <v>420</v>
      </c>
      <c r="B9" s="143"/>
      <c r="C9" s="143"/>
      <c r="D9" s="143"/>
      <c r="E9" s="143"/>
      <c r="F9" s="143"/>
      <c r="G9" s="143">
        <f aca="true" t="shared" si="0" ref="G9:G14">SUM(B9:F9)</f>
        <v>0</v>
      </c>
    </row>
    <row r="10" spans="1:7" ht="14.25">
      <c r="A10" s="95" t="s">
        <v>421</v>
      </c>
      <c r="B10" s="143"/>
      <c r="C10" s="143"/>
      <c r="D10" s="143">
        <f>469824407-20243037+1</f>
        <v>449581371</v>
      </c>
      <c r="E10" s="143"/>
      <c r="F10" s="143"/>
      <c r="G10" s="143">
        <f t="shared" si="0"/>
        <v>449581371</v>
      </c>
    </row>
    <row r="11" spans="1:7" ht="14.25">
      <c r="A11" s="95" t="s">
        <v>583</v>
      </c>
      <c r="B11" s="143"/>
      <c r="C11" s="143">
        <v>90000000</v>
      </c>
      <c r="D11" s="143">
        <v>35000000</v>
      </c>
      <c r="E11" s="143"/>
      <c r="F11" s="143"/>
      <c r="G11" s="143">
        <f t="shared" si="0"/>
        <v>125000000</v>
      </c>
    </row>
    <row r="12" spans="1:7" ht="14.25">
      <c r="A12" s="95" t="s">
        <v>422</v>
      </c>
      <c r="B12" s="143"/>
      <c r="C12" s="143"/>
      <c r="D12" s="143"/>
      <c r="E12" s="143"/>
      <c r="F12" s="143"/>
      <c r="G12" s="143">
        <f t="shared" si="0"/>
        <v>0</v>
      </c>
    </row>
    <row r="13" spans="1:8" ht="14.25">
      <c r="A13" s="95" t="s">
        <v>423</v>
      </c>
      <c r="B13" s="143"/>
      <c r="C13" s="143">
        <v>141777630</v>
      </c>
      <c r="D13" s="143">
        <v>1152801518</v>
      </c>
      <c r="E13" s="143"/>
      <c r="F13" s="143"/>
      <c r="G13" s="143">
        <f t="shared" si="0"/>
        <v>1294579148</v>
      </c>
      <c r="H13" s="12"/>
    </row>
    <row r="14" spans="1:7" ht="14.25">
      <c r="A14" s="95" t="s">
        <v>584</v>
      </c>
      <c r="B14" s="143"/>
      <c r="C14" s="143"/>
      <c r="D14" s="143"/>
      <c r="E14" s="143"/>
      <c r="F14" s="143"/>
      <c r="G14" s="143">
        <f t="shared" si="0"/>
        <v>0</v>
      </c>
    </row>
    <row r="15" spans="1:9" ht="14.25">
      <c r="A15" s="95" t="s">
        <v>424</v>
      </c>
      <c r="B15" s="142">
        <f aca="true" t="shared" si="1" ref="B15:G15">+B8+B9+B10+B11-B12-B13-B14</f>
        <v>17326544179</v>
      </c>
      <c r="C15" s="142">
        <f t="shared" si="1"/>
        <v>4498673699</v>
      </c>
      <c r="D15" s="142">
        <f t="shared" si="1"/>
        <v>76353195825</v>
      </c>
      <c r="E15" s="142">
        <f t="shared" si="1"/>
        <v>831122251</v>
      </c>
      <c r="F15" s="142">
        <f t="shared" si="1"/>
        <v>269726658</v>
      </c>
      <c r="G15" s="142">
        <f t="shared" si="1"/>
        <v>99279262612</v>
      </c>
      <c r="H15" s="12"/>
      <c r="I15" s="12"/>
    </row>
    <row r="16" spans="1:7" ht="15">
      <c r="A16" s="94" t="s">
        <v>425</v>
      </c>
      <c r="B16" s="96"/>
      <c r="C16" s="96"/>
      <c r="D16" s="96"/>
      <c r="E16" s="96"/>
      <c r="F16" s="96"/>
      <c r="G16" s="96"/>
    </row>
    <row r="17" spans="1:7" ht="14.25">
      <c r="A17" s="95" t="s">
        <v>351</v>
      </c>
      <c r="B17" s="142">
        <v>5176900646</v>
      </c>
      <c r="C17" s="142">
        <v>3428676198</v>
      </c>
      <c r="D17" s="142">
        <v>36763949529</v>
      </c>
      <c r="E17" s="142">
        <v>469502597</v>
      </c>
      <c r="F17" s="142">
        <v>180041269</v>
      </c>
      <c r="G17" s="142">
        <f aca="true" t="shared" si="2" ref="G17:G22">SUM(B17:F17)</f>
        <v>46019070239</v>
      </c>
    </row>
    <row r="18" spans="1:8" ht="14.25">
      <c r="A18" s="95" t="s">
        <v>426</v>
      </c>
      <c r="B18" s="143">
        <v>511542180</v>
      </c>
      <c r="C18" s="143">
        <f>103436028+68287473</f>
        <v>171723501</v>
      </c>
      <c r="D18" s="143">
        <v>3110913610</v>
      </c>
      <c r="E18" s="143">
        <v>52916765</v>
      </c>
      <c r="F18" s="143">
        <f>6209634+15004098</f>
        <v>21213732</v>
      </c>
      <c r="G18" s="143">
        <f t="shared" si="2"/>
        <v>3868309788</v>
      </c>
      <c r="H18" s="12"/>
    </row>
    <row r="19" spans="1:7" ht="14.25">
      <c r="A19" s="95" t="s">
        <v>583</v>
      </c>
      <c r="B19" s="143"/>
      <c r="C19" s="143"/>
      <c r="D19" s="143"/>
      <c r="E19" s="143"/>
      <c r="F19" s="143"/>
      <c r="G19" s="143">
        <f t="shared" si="2"/>
        <v>0</v>
      </c>
    </row>
    <row r="20" spans="1:7" ht="14.25">
      <c r="A20" s="95" t="s">
        <v>422</v>
      </c>
      <c r="B20" s="143"/>
      <c r="C20" s="143"/>
      <c r="D20" s="143"/>
      <c r="E20" s="143"/>
      <c r="F20" s="143"/>
      <c r="G20" s="143">
        <f t="shared" si="2"/>
        <v>0</v>
      </c>
    </row>
    <row r="21" spans="1:9" ht="15.75">
      <c r="A21" s="95" t="s">
        <v>423</v>
      </c>
      <c r="B21" s="143"/>
      <c r="C21" s="143">
        <v>141777630</v>
      </c>
      <c r="D21" s="143">
        <v>892057570</v>
      </c>
      <c r="E21" s="143"/>
      <c r="F21" s="143"/>
      <c r="G21" s="143">
        <f t="shared" si="2"/>
        <v>1033835200</v>
      </c>
      <c r="H21" s="132"/>
      <c r="I21" s="12"/>
    </row>
    <row r="22" spans="1:8" ht="14.25">
      <c r="A22" s="95" t="s">
        <v>584</v>
      </c>
      <c r="B22" s="143"/>
      <c r="C22" s="143"/>
      <c r="D22" s="143"/>
      <c r="E22" s="143"/>
      <c r="F22" s="143"/>
      <c r="G22" s="143">
        <f t="shared" si="2"/>
        <v>0</v>
      </c>
      <c r="H22" s="12"/>
    </row>
    <row r="23" spans="1:8" ht="14.25">
      <c r="A23" s="95" t="s">
        <v>424</v>
      </c>
      <c r="B23" s="142">
        <f>+B17+B18+B19-B20-B21-B22</f>
        <v>5688442826</v>
      </c>
      <c r="C23" s="142">
        <f>+C17+C18+C19-C20-C21-C22</f>
        <v>3458622069</v>
      </c>
      <c r="D23" s="142">
        <f>+D17+D18+D19-D20-D21-D22</f>
        <v>38982805569</v>
      </c>
      <c r="E23" s="142">
        <f>+E17+E18+E19-E20-E21-E22</f>
        <v>522419362</v>
      </c>
      <c r="F23" s="142">
        <f>+F17+F18+F19-F20-F21-F22</f>
        <v>201255001</v>
      </c>
      <c r="G23" s="142">
        <f>SUM(B23:F23)</f>
        <v>48853544827</v>
      </c>
      <c r="H23" s="12"/>
    </row>
    <row r="24" spans="1:8" ht="15">
      <c r="A24" s="94" t="s">
        <v>427</v>
      </c>
      <c r="B24" s="96"/>
      <c r="C24" s="96"/>
      <c r="D24" s="96"/>
      <c r="E24" s="96"/>
      <c r="F24" s="96"/>
      <c r="G24" s="96"/>
      <c r="H24" s="12"/>
    </row>
    <row r="25" spans="1:7" ht="14.25">
      <c r="A25" s="95" t="s">
        <v>428</v>
      </c>
      <c r="B25" s="142">
        <f>+B8-B17</f>
        <v>12149643533</v>
      </c>
      <c r="C25" s="142">
        <f>+C8-C17</f>
        <v>1121775131</v>
      </c>
      <c r="D25" s="142">
        <f>+D8-D17</f>
        <v>40257466443</v>
      </c>
      <c r="E25" s="142">
        <f>+E8-E17</f>
        <v>361619654</v>
      </c>
      <c r="F25" s="142">
        <f>+F8-F17</f>
        <v>89685389</v>
      </c>
      <c r="G25" s="142">
        <f>SUM(B25:F25)</f>
        <v>53980190150</v>
      </c>
    </row>
    <row r="26" spans="1:7" ht="14.25">
      <c r="A26" s="95" t="s">
        <v>429</v>
      </c>
      <c r="B26" s="142">
        <f>+B15-B23</f>
        <v>11638101353</v>
      </c>
      <c r="C26" s="142">
        <f>+C15-C23</f>
        <v>1040051630</v>
      </c>
      <c r="D26" s="142">
        <f>+D15-D23</f>
        <v>37370390256</v>
      </c>
      <c r="E26" s="142">
        <f>+E15-E23</f>
        <v>308702889</v>
      </c>
      <c r="F26" s="142">
        <f>+F15-F23</f>
        <v>68471657</v>
      </c>
      <c r="G26" s="142">
        <f>SUM(B26:F26)</f>
        <v>50425717785</v>
      </c>
    </row>
    <row r="27" spans="1:7" ht="14.25">
      <c r="A27" s="4"/>
      <c r="B27" s="38"/>
      <c r="C27" s="38"/>
      <c r="D27" s="38"/>
      <c r="E27" s="38"/>
      <c r="F27" s="38"/>
      <c r="G27" s="38"/>
    </row>
    <row r="28" spans="1:8" ht="14.25">
      <c r="A28" s="297" t="s">
        <v>493</v>
      </c>
      <c r="B28" s="297"/>
      <c r="C28" s="297"/>
      <c r="D28" s="297"/>
      <c r="E28" s="297"/>
      <c r="F28" s="297"/>
      <c r="G28" s="297"/>
      <c r="H28" s="12"/>
    </row>
    <row r="29" spans="1:10" ht="15">
      <c r="A29" s="296" t="s">
        <v>829</v>
      </c>
      <c r="B29" s="296"/>
      <c r="C29" s="296"/>
      <c r="D29" s="296"/>
      <c r="E29" s="296"/>
      <c r="F29" s="296"/>
      <c r="G29" s="296"/>
      <c r="H29" s="12"/>
      <c r="I29" s="12"/>
      <c r="J29" s="12"/>
    </row>
    <row r="30" spans="1:8" ht="14.25">
      <c r="A30" s="83" t="s">
        <v>787</v>
      </c>
      <c r="B30" s="83"/>
      <c r="C30" s="83"/>
      <c r="D30" s="83"/>
      <c r="E30" s="83"/>
      <c r="F30" s="83"/>
      <c r="G30" s="83"/>
      <c r="H30" s="12"/>
    </row>
    <row r="31" spans="1:8" ht="14.25">
      <c r="A31" s="83" t="s">
        <v>788</v>
      </c>
      <c r="B31" s="83"/>
      <c r="C31" s="83"/>
      <c r="D31" s="83"/>
      <c r="E31" s="83"/>
      <c r="F31" s="83"/>
      <c r="G31" s="83"/>
      <c r="H31" s="12"/>
    </row>
    <row r="32" spans="1:8" ht="14.25">
      <c r="A32" t="s">
        <v>430</v>
      </c>
      <c r="H32" s="12"/>
    </row>
    <row r="33" ht="14.25">
      <c r="H33" s="12"/>
    </row>
  </sheetData>
  <sheetProtection/>
  <mergeCells count="5">
    <mergeCell ref="A29:G29"/>
    <mergeCell ref="A3:G3"/>
    <mergeCell ref="A4:G4"/>
    <mergeCell ref="E5:G5"/>
    <mergeCell ref="A28:G28"/>
  </mergeCells>
  <printOptions/>
  <pageMargins left="0.7" right="0.28" top="0.69" bottom="0.75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F26" sqref="F26"/>
    </sheetView>
  </sheetViews>
  <sheetFormatPr defaultColWidth="8.796875" defaultRowHeight="14.25"/>
  <cols>
    <col min="1" max="1" width="24.8984375" style="0" customWidth="1"/>
    <col min="2" max="2" width="11.59765625" style="0" customWidth="1"/>
    <col min="3" max="3" width="10.59765625" style="0" customWidth="1"/>
    <col min="4" max="4" width="11.5" style="0" customWidth="1"/>
    <col min="5" max="5" width="10.69921875" style="0" customWidth="1"/>
    <col min="6" max="6" width="11.3984375" style="0" customWidth="1"/>
    <col min="7" max="7" width="11.5" style="0" customWidth="1"/>
    <col min="8" max="8" width="17.59765625" style="133" customWidth="1"/>
    <col min="9" max="9" width="15.3984375" style="19" customWidth="1"/>
    <col min="10" max="10" width="12.69921875" style="0" customWidth="1"/>
  </cols>
  <sheetData>
    <row r="1" spans="1:7" ht="16.5" customHeight="1">
      <c r="A1" s="67"/>
      <c r="B1" s="50"/>
      <c r="C1" s="50"/>
      <c r="D1" s="50"/>
      <c r="E1" s="50"/>
      <c r="F1" s="50"/>
      <c r="G1" s="50"/>
    </row>
    <row r="2" spans="1:7" ht="16.5" customHeight="1">
      <c r="A2" s="67"/>
      <c r="B2" s="50"/>
      <c r="C2" s="50"/>
      <c r="D2" s="50"/>
      <c r="E2" s="50"/>
      <c r="F2" s="50"/>
      <c r="G2" s="50"/>
    </row>
    <row r="3" spans="1:7" ht="30" customHeight="1">
      <c r="A3" s="298" t="s">
        <v>188</v>
      </c>
      <c r="B3" s="298"/>
      <c r="C3" s="298"/>
      <c r="D3" s="298"/>
      <c r="E3" s="298"/>
      <c r="F3" s="298"/>
      <c r="G3" s="298"/>
    </row>
    <row r="4" spans="1:7" ht="15">
      <c r="A4" s="299" t="s">
        <v>801</v>
      </c>
      <c r="B4" s="299"/>
      <c r="C4" s="299"/>
      <c r="D4" s="299"/>
      <c r="E4" s="299"/>
      <c r="F4" s="299"/>
      <c r="G4" s="299"/>
    </row>
    <row r="5" spans="4:7" ht="15">
      <c r="D5" s="10"/>
      <c r="E5" s="10"/>
      <c r="F5" s="10"/>
      <c r="G5" s="10"/>
    </row>
    <row r="6" spans="5:7" ht="15">
      <c r="E6" s="10"/>
      <c r="F6" s="10"/>
      <c r="G6" s="10"/>
    </row>
    <row r="7" spans="1:7" ht="38.25">
      <c r="A7" s="54" t="s">
        <v>189</v>
      </c>
      <c r="B7" s="55" t="s">
        <v>522</v>
      </c>
      <c r="C7" s="55" t="s">
        <v>523</v>
      </c>
      <c r="D7" s="55" t="s">
        <v>776</v>
      </c>
      <c r="E7" s="55" t="s">
        <v>777</v>
      </c>
      <c r="F7" s="55" t="s">
        <v>374</v>
      </c>
      <c r="G7" s="55" t="s">
        <v>297</v>
      </c>
    </row>
    <row r="8" spans="1:7" ht="18.75" customHeight="1">
      <c r="A8" s="2"/>
      <c r="B8" s="2"/>
      <c r="C8" s="2"/>
      <c r="D8" s="2"/>
      <c r="E8" s="2"/>
      <c r="F8" s="2"/>
      <c r="G8" s="2"/>
    </row>
    <row r="9" spans="1:7" ht="18.75" customHeight="1">
      <c r="A9" s="250" t="s">
        <v>721</v>
      </c>
      <c r="B9" s="142">
        <v>55680000000</v>
      </c>
      <c r="C9" s="142">
        <v>6024502460</v>
      </c>
      <c r="D9" s="142">
        <v>15013122301</v>
      </c>
      <c r="E9" s="142">
        <v>3684066865</v>
      </c>
      <c r="F9" s="142">
        <v>-1653432906</v>
      </c>
      <c r="G9" s="142">
        <v>78748258720</v>
      </c>
    </row>
    <row r="10" spans="1:7" ht="18.75" customHeight="1">
      <c r="A10" s="251" t="s">
        <v>375</v>
      </c>
      <c r="B10" s="142">
        <f>SUM(B11:B14)</f>
        <v>0</v>
      </c>
      <c r="C10" s="142">
        <f>SUM(C11:C14)</f>
        <v>0</v>
      </c>
      <c r="D10" s="142">
        <f>SUM(D11:D14)</f>
        <v>0</v>
      </c>
      <c r="E10" s="142">
        <f>SUM(E11:E14)</f>
        <v>0</v>
      </c>
      <c r="F10" s="142">
        <f>SUM(F11:F14)</f>
        <v>240393959</v>
      </c>
      <c r="G10" s="142">
        <f>SUM(B10:F10)</f>
        <v>240393959</v>
      </c>
    </row>
    <row r="11" spans="1:7" ht="18.75" customHeight="1">
      <c r="A11" s="252" t="s">
        <v>61</v>
      </c>
      <c r="B11" s="143"/>
      <c r="C11" s="143"/>
      <c r="D11" s="143"/>
      <c r="E11" s="143"/>
      <c r="F11" s="143">
        <v>136869869</v>
      </c>
      <c r="G11" s="143">
        <f>SUM(B11:F11)</f>
        <v>136869869</v>
      </c>
    </row>
    <row r="12" spans="1:7" ht="18.75" customHeight="1">
      <c r="A12" s="95" t="s">
        <v>60</v>
      </c>
      <c r="B12" s="143"/>
      <c r="C12" s="143"/>
      <c r="D12" s="143"/>
      <c r="E12" s="143"/>
      <c r="F12" s="143"/>
      <c r="G12" s="143">
        <f aca="true" t="shared" si="0" ref="G12:G17">SUM(B12:F12)</f>
        <v>0</v>
      </c>
    </row>
    <row r="13" spans="1:7" ht="18.75" customHeight="1">
      <c r="A13" s="95" t="s">
        <v>789</v>
      </c>
      <c r="B13" s="143"/>
      <c r="C13" s="143"/>
      <c r="D13" s="143"/>
      <c r="E13" s="143"/>
      <c r="F13" s="143"/>
      <c r="G13" s="143">
        <f t="shared" si="0"/>
        <v>0</v>
      </c>
    </row>
    <row r="14" spans="1:7" ht="18.75" customHeight="1">
      <c r="A14" s="95" t="s">
        <v>583</v>
      </c>
      <c r="B14" s="143"/>
      <c r="C14" s="143"/>
      <c r="D14" s="143"/>
      <c r="E14" s="143"/>
      <c r="F14" s="143">
        <v>103524090</v>
      </c>
      <c r="G14" s="143">
        <f t="shared" si="0"/>
        <v>103524090</v>
      </c>
    </row>
    <row r="15" spans="1:7" ht="18.75" customHeight="1">
      <c r="A15" s="250" t="s">
        <v>376</v>
      </c>
      <c r="B15" s="142">
        <f>SUM(B16:B17)</f>
        <v>0</v>
      </c>
      <c r="C15" s="142">
        <f>SUM(C16:C17)</f>
        <v>0</v>
      </c>
      <c r="D15" s="142">
        <f>SUM(D16:D17)</f>
        <v>0</v>
      </c>
      <c r="E15" s="142">
        <f>SUM(E16:E17)</f>
        <v>0</v>
      </c>
      <c r="F15" s="142">
        <f>SUM(F16:F17)</f>
        <v>0</v>
      </c>
      <c r="G15" s="142">
        <f t="shared" si="0"/>
        <v>0</v>
      </c>
    </row>
    <row r="16" spans="1:7" ht="18.75" customHeight="1">
      <c r="A16" s="95" t="s">
        <v>62</v>
      </c>
      <c r="B16" s="143"/>
      <c r="C16" s="143"/>
      <c r="D16" s="143"/>
      <c r="E16" s="143"/>
      <c r="F16" s="143"/>
      <c r="G16" s="142">
        <f t="shared" si="0"/>
        <v>0</v>
      </c>
    </row>
    <row r="17" spans="1:7" ht="18.75" customHeight="1">
      <c r="A17" s="95" t="s">
        <v>584</v>
      </c>
      <c r="B17" s="143"/>
      <c r="C17" s="143"/>
      <c r="D17" s="143"/>
      <c r="E17" s="143"/>
      <c r="F17" s="143"/>
      <c r="G17" s="142">
        <f t="shared" si="0"/>
        <v>0</v>
      </c>
    </row>
    <row r="18" spans="1:7" ht="18.75" customHeight="1">
      <c r="A18" s="250" t="s">
        <v>557</v>
      </c>
      <c r="B18" s="142">
        <f>+B9+B10-B15</f>
        <v>55680000000</v>
      </c>
      <c r="C18" s="142">
        <f>+C9+C10-C15</f>
        <v>6024502460</v>
      </c>
      <c r="D18" s="142">
        <f>+D9+D10-D15</f>
        <v>15013122301</v>
      </c>
      <c r="E18" s="142">
        <f>+E9+E10-E15</f>
        <v>3684066865</v>
      </c>
      <c r="F18" s="142">
        <f>+F9+F10-F15</f>
        <v>-1413038947</v>
      </c>
      <c r="G18" s="142">
        <f>SUM(B18:F18)</f>
        <v>78988652679</v>
      </c>
    </row>
    <row r="19" spans="1:7" ht="18.75" customHeight="1">
      <c r="A19" s="251" t="s">
        <v>377</v>
      </c>
      <c r="B19" s="142">
        <f>SUM(B20:B23)</f>
        <v>0</v>
      </c>
      <c r="C19" s="142">
        <f>SUM(C20:C23)</f>
        <v>0</v>
      </c>
      <c r="D19" s="142">
        <f>SUM(D20:D23)</f>
        <v>0</v>
      </c>
      <c r="E19" s="142">
        <f>SUM(E20:E23)</f>
        <v>0</v>
      </c>
      <c r="F19" s="142">
        <f>SUM(F20:F23)</f>
        <v>389650455</v>
      </c>
      <c r="G19" s="142">
        <f>SUM(B19:F19)</f>
        <v>389650455</v>
      </c>
    </row>
    <row r="20" spans="1:7" ht="18.75" customHeight="1">
      <c r="A20" s="252" t="s">
        <v>63</v>
      </c>
      <c r="B20" s="143"/>
      <c r="C20" s="143"/>
      <c r="D20" s="143"/>
      <c r="E20" s="143"/>
      <c r="F20" s="143"/>
      <c r="G20" s="143">
        <f>SUM(B20:F20)</f>
        <v>0</v>
      </c>
    </row>
    <row r="21" spans="1:7" ht="18.75" customHeight="1">
      <c r="A21" s="95" t="s">
        <v>60</v>
      </c>
      <c r="B21" s="143"/>
      <c r="C21" s="143"/>
      <c r="D21" s="143"/>
      <c r="E21" s="143"/>
      <c r="F21" s="143"/>
      <c r="G21" s="143">
        <f aca="true" t="shared" si="1" ref="G21:G27">SUM(B21:F21)</f>
        <v>0</v>
      </c>
    </row>
    <row r="22" spans="1:7" ht="18.75" customHeight="1">
      <c r="A22" s="95" t="s">
        <v>789</v>
      </c>
      <c r="B22" s="143">
        <v>0</v>
      </c>
      <c r="C22" s="143"/>
      <c r="D22" s="143"/>
      <c r="E22" s="143"/>
      <c r="F22" s="143"/>
      <c r="G22" s="143">
        <f t="shared" si="1"/>
        <v>0</v>
      </c>
    </row>
    <row r="23" spans="1:9" ht="18.75" customHeight="1">
      <c r="A23" s="95" t="s">
        <v>583</v>
      </c>
      <c r="B23" s="143"/>
      <c r="C23" s="143"/>
      <c r="D23" s="143"/>
      <c r="E23" s="143"/>
      <c r="F23" s="143">
        <v>389650455</v>
      </c>
      <c r="G23" s="143">
        <f t="shared" si="1"/>
        <v>389650455</v>
      </c>
      <c r="I23" s="196"/>
    </row>
    <row r="24" spans="1:9" ht="18.75" customHeight="1">
      <c r="A24" s="250" t="s">
        <v>378</v>
      </c>
      <c r="B24" s="142">
        <f>SUM(B25:B26)</f>
        <v>0</v>
      </c>
      <c r="C24" s="142">
        <f>SUM(C25:C26)</f>
        <v>0</v>
      </c>
      <c r="D24" s="142">
        <f>SUM(D25:D26)</f>
        <v>0</v>
      </c>
      <c r="E24" s="142">
        <f>SUM(E25:E26)</f>
        <v>0</v>
      </c>
      <c r="F24" s="142">
        <f>SUM(F25:F26)</f>
        <v>1283590055</v>
      </c>
      <c r="G24" s="142">
        <f t="shared" si="1"/>
        <v>1283590055</v>
      </c>
      <c r="I24" s="194"/>
    </row>
    <row r="25" spans="1:7" ht="18.75" customHeight="1">
      <c r="A25" s="95" t="s">
        <v>197</v>
      </c>
      <c r="B25" s="143"/>
      <c r="C25" s="143"/>
      <c r="D25" s="143"/>
      <c r="E25" s="143"/>
      <c r="F25" s="143">
        <v>1283590055</v>
      </c>
      <c r="G25" s="142">
        <f t="shared" si="1"/>
        <v>1283590055</v>
      </c>
    </row>
    <row r="26" spans="1:7" ht="18.75" customHeight="1">
      <c r="A26" s="95" t="s">
        <v>584</v>
      </c>
      <c r="B26" s="143"/>
      <c r="C26" s="143">
        <v>0</v>
      </c>
      <c r="D26" s="143"/>
      <c r="E26" s="143"/>
      <c r="F26" s="143"/>
      <c r="G26" s="142">
        <f t="shared" si="1"/>
        <v>0</v>
      </c>
    </row>
    <row r="27" spans="1:7" ht="14.25">
      <c r="A27" s="253" t="s">
        <v>585</v>
      </c>
      <c r="B27" s="144">
        <f>+B18+B19-B24</f>
        <v>55680000000</v>
      </c>
      <c r="C27" s="144">
        <f>+C18+C19-C24</f>
        <v>6024502460</v>
      </c>
      <c r="D27" s="144">
        <f>+D18+D19-D24</f>
        <v>15013122301</v>
      </c>
      <c r="E27" s="144">
        <f>+E18+E19-E24</f>
        <v>3684066865</v>
      </c>
      <c r="F27" s="144">
        <f>+F18+F19-F24</f>
        <v>-2306978547</v>
      </c>
      <c r="G27" s="144">
        <f t="shared" si="1"/>
        <v>78094713079</v>
      </c>
    </row>
  </sheetData>
  <sheetProtection/>
  <mergeCells count="2">
    <mergeCell ref="A3:G3"/>
    <mergeCell ref="A4:G4"/>
  </mergeCells>
  <printOptions/>
  <pageMargins left="0.56" right="0" top="0.5118110236220472" bottom="0.31496062992125984" header="0.35433070866141736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6"/>
  <sheetViews>
    <sheetView tabSelected="1" zoomScalePageLayoutView="0" workbookViewId="0" topLeftCell="A1">
      <selection activeCell="E22" sqref="E22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4" spans="1:5" ht="20.25">
      <c r="A4" s="271" t="s">
        <v>326</v>
      </c>
      <c r="B4" s="271"/>
      <c r="C4" s="271"/>
      <c r="D4" s="271"/>
      <c r="E4" s="271"/>
    </row>
    <row r="5" spans="1:5" ht="18">
      <c r="A5" s="276" t="s">
        <v>801</v>
      </c>
      <c r="B5" s="276"/>
      <c r="C5" s="276"/>
      <c r="D5" s="276"/>
      <c r="E5" s="276"/>
    </row>
    <row r="7" spans="1:5" ht="15">
      <c r="A7" s="300" t="s">
        <v>322</v>
      </c>
      <c r="B7" s="302" t="s">
        <v>457</v>
      </c>
      <c r="C7" s="302"/>
      <c r="D7" s="302" t="s">
        <v>464</v>
      </c>
      <c r="E7" s="302"/>
    </row>
    <row r="8" spans="1:5" ht="15">
      <c r="A8" s="301"/>
      <c r="B8" s="168" t="s">
        <v>323</v>
      </c>
      <c r="C8" s="168" t="s">
        <v>324</v>
      </c>
      <c r="D8" s="168" t="s">
        <v>323</v>
      </c>
      <c r="E8" s="168" t="s">
        <v>324</v>
      </c>
    </row>
    <row r="9" spans="1:5" ht="14.25">
      <c r="A9" s="169"/>
      <c r="B9" s="173"/>
      <c r="C9" s="173"/>
      <c r="D9" s="173"/>
      <c r="E9" s="173"/>
    </row>
    <row r="10" spans="1:5" ht="15">
      <c r="A10" s="170" t="s">
        <v>327</v>
      </c>
      <c r="B10" s="174"/>
      <c r="C10" s="174"/>
      <c r="D10" s="174"/>
      <c r="E10" s="174"/>
    </row>
    <row r="11" spans="1:5" ht="14.25">
      <c r="A11" s="11" t="s">
        <v>328</v>
      </c>
      <c r="B11" s="174"/>
      <c r="C11" s="174"/>
      <c r="D11" s="174"/>
      <c r="E11" s="174"/>
    </row>
    <row r="12" spans="1:5" ht="14.25">
      <c r="A12" s="11" t="s">
        <v>329</v>
      </c>
      <c r="B12" s="174"/>
      <c r="C12" s="174"/>
      <c r="D12" s="174"/>
      <c r="E12" s="174"/>
    </row>
    <row r="13" spans="1:5" ht="14.25">
      <c r="A13" s="171" t="s">
        <v>330</v>
      </c>
      <c r="B13" s="174"/>
      <c r="C13" s="174"/>
      <c r="D13" s="174"/>
      <c r="E13" s="174"/>
    </row>
    <row r="14" spans="1:5" ht="14.25">
      <c r="A14" s="171" t="s">
        <v>331</v>
      </c>
      <c r="B14" s="174"/>
      <c r="C14" s="174"/>
      <c r="D14" s="174"/>
      <c r="E14" s="174"/>
    </row>
    <row r="15" spans="1:5" ht="14.25">
      <c r="A15" s="171"/>
      <c r="B15" s="174"/>
      <c r="C15" s="174"/>
      <c r="D15" s="174"/>
      <c r="E15" s="174"/>
    </row>
    <row r="16" spans="1:5" ht="15">
      <c r="A16" s="170" t="s">
        <v>332</v>
      </c>
      <c r="B16" s="174"/>
      <c r="C16" s="179">
        <f>SUM(C17:C21)</f>
        <v>0</v>
      </c>
      <c r="D16" s="174"/>
      <c r="E16" s="179">
        <f>SUM(E17:E21)</f>
        <v>4242191181</v>
      </c>
    </row>
    <row r="17" spans="1:5" ht="30">
      <c r="A17" s="175" t="s">
        <v>333</v>
      </c>
      <c r="B17" s="174"/>
      <c r="C17" s="174">
        <v>0</v>
      </c>
      <c r="D17" s="174">
        <v>310000</v>
      </c>
      <c r="E17" s="174">
        <v>4657000000</v>
      </c>
    </row>
    <row r="18" spans="1:5" ht="14.25">
      <c r="A18" s="11" t="s">
        <v>328</v>
      </c>
      <c r="B18" s="174"/>
      <c r="C18" s="174"/>
      <c r="D18" s="174"/>
      <c r="E18" s="174"/>
    </row>
    <row r="19" spans="1:5" ht="14.25">
      <c r="A19" s="11" t="s">
        <v>334</v>
      </c>
      <c r="B19" s="174"/>
      <c r="C19" s="174"/>
      <c r="D19" s="174"/>
      <c r="E19" s="174"/>
    </row>
    <row r="20" spans="1:5" ht="14.25">
      <c r="A20" s="171" t="s">
        <v>330</v>
      </c>
      <c r="B20" s="174"/>
      <c r="C20" s="174"/>
      <c r="D20" s="174"/>
      <c r="E20" s="174"/>
    </row>
    <row r="21" spans="1:5" ht="14.25">
      <c r="A21" s="171" t="s">
        <v>483</v>
      </c>
      <c r="B21" s="174"/>
      <c r="C21" s="174">
        <v>0</v>
      </c>
      <c r="D21" s="174"/>
      <c r="E21" s="174">
        <v>-414808819</v>
      </c>
    </row>
    <row r="22" spans="1:5" ht="15">
      <c r="A22" s="171"/>
      <c r="B22" s="174"/>
      <c r="C22" s="179"/>
      <c r="D22" s="174"/>
      <c r="E22" s="179"/>
    </row>
    <row r="23" spans="1:5" ht="15">
      <c r="A23" s="170" t="s">
        <v>335</v>
      </c>
      <c r="B23" s="174"/>
      <c r="C23" s="179">
        <f>SUM(C24:C27)</f>
        <v>0</v>
      </c>
      <c r="D23" s="174"/>
      <c r="E23" s="179">
        <f>SUM(E24:E27)</f>
        <v>0</v>
      </c>
    </row>
    <row r="24" spans="1:5" ht="14.25">
      <c r="A24" s="176" t="s">
        <v>336</v>
      </c>
      <c r="B24" s="174"/>
      <c r="C24" s="174"/>
      <c r="D24" s="174"/>
      <c r="E24" s="174"/>
    </row>
    <row r="25" spans="1:5" ht="14.25">
      <c r="A25" s="176" t="s">
        <v>337</v>
      </c>
      <c r="B25" s="174"/>
      <c r="C25" s="174"/>
      <c r="D25" s="174"/>
      <c r="E25" s="174"/>
    </row>
    <row r="26" spans="1:5" ht="14.25">
      <c r="A26" s="176" t="s">
        <v>338</v>
      </c>
      <c r="B26" s="174"/>
      <c r="C26" s="174"/>
      <c r="D26" s="174"/>
      <c r="E26" s="174"/>
    </row>
    <row r="27" spans="1:5" ht="14.25">
      <c r="A27" s="176" t="s">
        <v>339</v>
      </c>
      <c r="B27" s="174"/>
      <c r="C27" s="174"/>
      <c r="D27" s="174"/>
      <c r="E27" s="174"/>
    </row>
    <row r="28" spans="1:5" ht="14.25">
      <c r="A28" s="11" t="s">
        <v>328</v>
      </c>
      <c r="B28" s="174"/>
      <c r="C28" s="174"/>
      <c r="D28" s="174"/>
      <c r="E28" s="174"/>
    </row>
    <row r="29" spans="1:5" ht="14.25">
      <c r="A29" s="11" t="s">
        <v>340</v>
      </c>
      <c r="B29" s="174"/>
      <c r="C29" s="174"/>
      <c r="D29" s="174"/>
      <c r="E29" s="174"/>
    </row>
    <row r="30" spans="1:5" ht="14.25">
      <c r="A30" s="171" t="s">
        <v>330</v>
      </c>
      <c r="B30" s="174"/>
      <c r="C30" s="174"/>
      <c r="D30" s="174"/>
      <c r="E30" s="174"/>
    </row>
    <row r="31" spans="1:5" ht="14.25">
      <c r="A31" s="171" t="s">
        <v>325</v>
      </c>
      <c r="B31" s="174"/>
      <c r="C31" s="174"/>
      <c r="D31" s="174"/>
      <c r="E31" s="174"/>
    </row>
    <row r="32" spans="1:5" ht="14.25">
      <c r="A32" s="11"/>
      <c r="B32" s="174"/>
      <c r="C32" s="174"/>
      <c r="D32" s="174"/>
      <c r="E32" s="174"/>
    </row>
    <row r="33" spans="1:5" ht="14.25">
      <c r="A33" s="172"/>
      <c r="B33" s="177"/>
      <c r="C33" s="177"/>
      <c r="D33" s="177"/>
      <c r="E33" s="177"/>
    </row>
    <row r="34" spans="1:5" ht="14.25">
      <c r="A34" s="102"/>
      <c r="B34" s="195"/>
      <c r="C34" s="195"/>
      <c r="D34" s="195"/>
      <c r="E34" s="195"/>
    </row>
    <row r="35" spans="1:5" ht="14.25">
      <c r="A35" s="102"/>
      <c r="B35" s="195"/>
      <c r="C35" s="195"/>
      <c r="D35" s="195"/>
      <c r="E35" s="195"/>
    </row>
    <row r="36" spans="1:5" ht="14.25">
      <c r="A36" s="102"/>
      <c r="B36" s="195"/>
      <c r="C36" s="195"/>
      <c r="D36" s="195"/>
      <c r="E36" s="195"/>
    </row>
  </sheetData>
  <sheetProtection/>
  <mergeCells count="5">
    <mergeCell ref="A4:E4"/>
    <mergeCell ref="A5:E5"/>
    <mergeCell ref="A7:A8"/>
    <mergeCell ref="B7:C7"/>
    <mergeCell ref="D7:E7"/>
  </mergeCells>
  <printOptions/>
  <pageMargins left="0.67" right="0.25" top="0.64" bottom="1" header="0.3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A14" sqref="A14"/>
    </sheetView>
  </sheetViews>
  <sheetFormatPr defaultColWidth="8.796875" defaultRowHeight="14.25"/>
  <cols>
    <col min="1" max="1" width="43.09765625" style="0" customWidth="1"/>
    <col min="2" max="2" width="7.59765625" style="19" customWidth="1"/>
    <col min="3" max="3" width="14.19921875" style="19" customWidth="1"/>
    <col min="4" max="4" width="12.8984375" style="19" customWidth="1"/>
    <col min="5" max="5" width="13.09765625" style="19" customWidth="1"/>
    <col min="6" max="6" width="13.19921875" style="19" customWidth="1"/>
    <col min="7" max="7" width="14.69921875" style="19" customWidth="1"/>
    <col min="8" max="8" width="13.19921875" style="19" customWidth="1"/>
  </cols>
  <sheetData>
    <row r="3" spans="5:6" ht="14.25">
      <c r="E3" s="254"/>
      <c r="F3" s="254"/>
    </row>
    <row r="4" spans="1:8" ht="15.75">
      <c r="A4" s="303" t="s">
        <v>130</v>
      </c>
      <c r="B4" s="303"/>
      <c r="C4" s="285"/>
      <c r="D4" s="285"/>
      <c r="E4" s="285"/>
      <c r="F4" s="285"/>
      <c r="G4" s="285"/>
      <c r="H4" s="285"/>
    </row>
    <row r="5" spans="1:8" ht="15.75">
      <c r="A5" s="303"/>
      <c r="B5" s="303"/>
      <c r="C5" s="285"/>
      <c r="D5" s="285"/>
      <c r="E5" s="285"/>
      <c r="F5" s="285"/>
      <c r="G5" s="285"/>
      <c r="H5" s="285"/>
    </row>
    <row r="6" spans="6:7" ht="15">
      <c r="F6" s="10" t="s">
        <v>509</v>
      </c>
      <c r="G6" s="10"/>
    </row>
    <row r="7" spans="1:8" ht="15.75">
      <c r="A7" s="304" t="s">
        <v>189</v>
      </c>
      <c r="B7" s="304" t="s">
        <v>306</v>
      </c>
      <c r="C7" s="306" t="s">
        <v>351</v>
      </c>
      <c r="D7" s="306"/>
      <c r="E7" s="306" t="s">
        <v>510</v>
      </c>
      <c r="F7" s="306"/>
      <c r="G7" s="306" t="s">
        <v>511</v>
      </c>
      <c r="H7" s="306"/>
    </row>
    <row r="8" spans="1:8" ht="15.75">
      <c r="A8" s="305"/>
      <c r="B8" s="305"/>
      <c r="C8" s="16" t="s">
        <v>512</v>
      </c>
      <c r="D8" s="16" t="s">
        <v>513</v>
      </c>
      <c r="E8" s="16" t="s">
        <v>513</v>
      </c>
      <c r="F8" s="16" t="s">
        <v>514</v>
      </c>
      <c r="G8" s="16" t="s">
        <v>512</v>
      </c>
      <c r="H8" s="16" t="s">
        <v>513</v>
      </c>
    </row>
    <row r="9" spans="1:8" ht="14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15.75">
      <c r="A10" s="43" t="s">
        <v>515</v>
      </c>
      <c r="B10" s="42">
        <v>10</v>
      </c>
      <c r="C10" s="208">
        <f aca="true" t="shared" si="0" ref="C10:H10">SUM(C11:C20)</f>
        <v>934633669</v>
      </c>
      <c r="D10" s="208">
        <f t="shared" si="0"/>
        <v>947269991</v>
      </c>
      <c r="E10" s="208">
        <f t="shared" si="0"/>
        <v>1848547724</v>
      </c>
      <c r="F10" s="208">
        <f t="shared" si="0"/>
        <v>3126703517</v>
      </c>
      <c r="G10" s="208">
        <f t="shared" si="0"/>
        <v>1647295784</v>
      </c>
      <c r="H10" s="208">
        <f t="shared" si="0"/>
        <v>381776313</v>
      </c>
    </row>
    <row r="11" spans="1:8" ht="15">
      <c r="A11" s="3" t="s">
        <v>198</v>
      </c>
      <c r="B11" s="34">
        <v>11</v>
      </c>
      <c r="C11" s="209">
        <v>106531723</v>
      </c>
      <c r="D11" s="210">
        <v>893008958</v>
      </c>
      <c r="E11" s="210">
        <f>1223075872+375759414</f>
        <v>1598835286</v>
      </c>
      <c r="F11" s="210">
        <f>2178474356+435392352</f>
        <v>2613866708</v>
      </c>
      <c r="G11" s="210">
        <v>510664500</v>
      </c>
      <c r="H11" s="210">
        <f>93665316+188444997</f>
        <v>282110313</v>
      </c>
    </row>
    <row r="12" spans="1:8" ht="15">
      <c r="A12" s="3" t="s">
        <v>199</v>
      </c>
      <c r="B12" s="34">
        <v>12</v>
      </c>
      <c r="C12" s="209"/>
      <c r="D12" s="210"/>
      <c r="E12" s="210"/>
      <c r="F12" s="210"/>
      <c r="G12" s="41"/>
      <c r="H12" s="210"/>
    </row>
    <row r="13" spans="1:8" ht="15">
      <c r="A13" s="3" t="s">
        <v>200</v>
      </c>
      <c r="B13" s="34">
        <v>13</v>
      </c>
      <c r="C13" s="209"/>
      <c r="D13" s="210"/>
      <c r="E13" s="210"/>
      <c r="F13" s="210"/>
      <c r="G13" s="210"/>
      <c r="H13" s="210"/>
    </row>
    <row r="14" spans="1:8" ht="15">
      <c r="A14" s="3" t="s">
        <v>201</v>
      </c>
      <c r="B14" s="34">
        <v>14</v>
      </c>
      <c r="C14" s="209"/>
      <c r="D14" s="210"/>
      <c r="E14" s="210"/>
      <c r="F14" s="210"/>
      <c r="G14" s="210"/>
      <c r="H14" s="210"/>
    </row>
    <row r="15" spans="1:8" ht="15">
      <c r="A15" s="3" t="s">
        <v>202</v>
      </c>
      <c r="B15" s="34">
        <v>15</v>
      </c>
      <c r="C15" s="209">
        <v>828101946</v>
      </c>
      <c r="D15" s="210"/>
      <c r="E15" s="210"/>
      <c r="F15" s="210">
        <v>304397185</v>
      </c>
      <c r="G15" s="210">
        <f>+C15+F15</f>
        <v>1132499131</v>
      </c>
      <c r="H15" s="210"/>
    </row>
    <row r="16" spans="1:8" ht="15">
      <c r="A16" s="3" t="s">
        <v>203</v>
      </c>
      <c r="B16" s="34">
        <v>16</v>
      </c>
      <c r="C16" s="209"/>
      <c r="D16" s="210">
        <v>54261033</v>
      </c>
      <c r="E16" s="210">
        <f>16473438+3105000</f>
        <v>19578438</v>
      </c>
      <c r="F16" s="210">
        <f>74866624+3105000</f>
        <v>77971624</v>
      </c>
      <c r="G16" s="210">
        <f>+F16-E16-D16</f>
        <v>4132153</v>
      </c>
      <c r="H16" s="211"/>
    </row>
    <row r="17" spans="1:8" ht="15">
      <c r="A17" s="3" t="s">
        <v>204</v>
      </c>
      <c r="B17" s="34">
        <v>17</v>
      </c>
      <c r="C17" s="209"/>
      <c r="D17" s="210"/>
      <c r="E17" s="210"/>
      <c r="F17" s="210"/>
      <c r="G17" s="210"/>
      <c r="H17" s="210"/>
    </row>
    <row r="18" spans="1:8" ht="15">
      <c r="A18" s="3" t="s">
        <v>205</v>
      </c>
      <c r="B18" s="34">
        <v>18</v>
      </c>
      <c r="C18" s="209"/>
      <c r="D18" s="210"/>
      <c r="E18" s="210"/>
      <c r="F18" s="210"/>
      <c r="G18" s="210">
        <v>0</v>
      </c>
      <c r="H18" s="210"/>
    </row>
    <row r="19" spans="1:8" ht="15">
      <c r="A19" s="3" t="s">
        <v>206</v>
      </c>
      <c r="B19" s="34"/>
      <c r="C19" s="209"/>
      <c r="D19" s="210"/>
      <c r="E19" s="210">
        <v>222134000</v>
      </c>
      <c r="F19" s="210">
        <v>122468000</v>
      </c>
      <c r="G19" s="210"/>
      <c r="H19" s="210">
        <f>+E19-F19+D19</f>
        <v>99666000</v>
      </c>
    </row>
    <row r="20" spans="1:8" ht="15">
      <c r="A20" s="3" t="s">
        <v>207</v>
      </c>
      <c r="B20" s="34">
        <v>19</v>
      </c>
      <c r="C20" s="209"/>
      <c r="D20" s="210"/>
      <c r="E20" s="210">
        <v>8000000</v>
      </c>
      <c r="F20" s="210">
        <v>8000000</v>
      </c>
      <c r="G20" s="210">
        <f>+F20+C20-D20-E20</f>
        <v>0</v>
      </c>
      <c r="H20" s="210"/>
    </row>
    <row r="21" spans="1:8" ht="15.75">
      <c r="A21" s="6" t="s">
        <v>727</v>
      </c>
      <c r="B21" s="34">
        <v>30</v>
      </c>
      <c r="C21" s="209"/>
      <c r="D21" s="209"/>
      <c r="E21" s="209"/>
      <c r="F21" s="209"/>
      <c r="G21" s="209"/>
      <c r="H21" s="209"/>
    </row>
    <row r="22" spans="1:8" ht="15">
      <c r="A22" s="3" t="s">
        <v>516</v>
      </c>
      <c r="B22" s="34">
        <v>21</v>
      </c>
      <c r="C22" s="209"/>
      <c r="D22" s="209"/>
      <c r="E22" s="209"/>
      <c r="F22" s="209"/>
      <c r="G22" s="209"/>
      <c r="H22" s="209"/>
    </row>
    <row r="23" spans="1:8" ht="15">
      <c r="A23" s="3" t="s">
        <v>517</v>
      </c>
      <c r="B23" s="34">
        <v>22</v>
      </c>
      <c r="C23" s="209"/>
      <c r="D23" s="209"/>
      <c r="E23" s="209"/>
      <c r="F23" s="209"/>
      <c r="G23" s="209"/>
      <c r="H23" s="209"/>
    </row>
    <row r="24" spans="1:8" ht="15">
      <c r="A24" s="3" t="s">
        <v>518</v>
      </c>
      <c r="B24" s="34">
        <v>221</v>
      </c>
      <c r="C24" s="209"/>
      <c r="D24" s="209"/>
      <c r="E24" s="209"/>
      <c r="F24" s="209"/>
      <c r="G24" s="209"/>
      <c r="H24" s="209"/>
    </row>
    <row r="25" spans="1:8" ht="15.75">
      <c r="A25" s="24"/>
      <c r="B25" s="34"/>
      <c r="C25" s="39"/>
      <c r="D25" s="39"/>
      <c r="E25" s="39"/>
      <c r="F25" s="39"/>
      <c r="G25" s="39"/>
      <c r="H25" s="39"/>
    </row>
    <row r="26" spans="1:8" ht="15.75">
      <c r="A26" s="24" t="s">
        <v>273</v>
      </c>
      <c r="B26" s="24">
        <v>40</v>
      </c>
      <c r="C26" s="39"/>
      <c r="D26" s="39"/>
      <c r="E26" s="39"/>
      <c r="F26" s="39"/>
      <c r="G26" s="39"/>
      <c r="H26" s="39"/>
    </row>
    <row r="27" spans="1:8" ht="14.25">
      <c r="A27" s="4"/>
      <c r="B27" s="212"/>
      <c r="C27" s="212"/>
      <c r="D27" s="212"/>
      <c r="E27" s="212"/>
      <c r="F27" s="212"/>
      <c r="G27" s="212"/>
      <c r="H27" s="212"/>
    </row>
  </sheetData>
  <sheetProtection/>
  <mergeCells count="7">
    <mergeCell ref="A4:H4"/>
    <mergeCell ref="A5:H5"/>
    <mergeCell ref="A7:A8"/>
    <mergeCell ref="B7:B8"/>
    <mergeCell ref="C7:D7"/>
    <mergeCell ref="E7:F7"/>
    <mergeCell ref="G7:H7"/>
  </mergeCells>
  <printOptions/>
  <pageMargins left="0.95" right="0" top="0.51" bottom="0.5" header="0.3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Office</cp:lastModifiedBy>
  <cp:lastPrinted>2014-08-07T09:42:24Z</cp:lastPrinted>
  <dcterms:created xsi:type="dcterms:W3CDTF">2005-04-14T04:13:59Z</dcterms:created>
  <dcterms:modified xsi:type="dcterms:W3CDTF">2014-08-13T03:39:28Z</dcterms:modified>
  <cp:category/>
  <cp:version/>
  <cp:contentType/>
  <cp:contentStatus/>
</cp:coreProperties>
</file>